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989"/>
  </bookViews>
  <sheets>
    <sheet name="Ф.2" sheetId="1" r:id="rId1"/>
  </sheets>
  <definedNames>
    <definedName name="TABLE" localSheetId="0">Ф.2!#REF!</definedName>
    <definedName name="TABLE_2" localSheetId="0">Ф.2!#REF!</definedName>
    <definedName name="_xlnm.Print_Area" localSheetId="0">Ф.2!$A$1:$T$80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30" i="1" l="1"/>
  <c r="Q26" i="1"/>
  <c r="S26" i="1"/>
  <c r="Q27" i="1"/>
  <c r="S27" i="1"/>
  <c r="Q28" i="1"/>
  <c r="S28" i="1"/>
  <c r="Q29" i="1"/>
  <c r="Q25" i="1"/>
  <c r="S25" i="1" s="1"/>
  <c r="N19" i="1"/>
  <c r="O19" i="1"/>
  <c r="P19" i="1"/>
  <c r="Q19" i="1"/>
  <c r="S19" i="1"/>
  <c r="N20" i="1"/>
  <c r="O20" i="1"/>
  <c r="P20" i="1"/>
  <c r="Q20" i="1"/>
  <c r="R20" i="1"/>
  <c r="S20" i="1"/>
  <c r="N22" i="1"/>
  <c r="O22" i="1"/>
  <c r="P22" i="1"/>
  <c r="Q22" i="1"/>
  <c r="R22" i="1"/>
  <c r="S22" i="1"/>
  <c r="Q18" i="1"/>
  <c r="S18" i="1" s="1"/>
  <c r="P18" i="1"/>
  <c r="R18" i="1" s="1"/>
  <c r="O18" i="1"/>
  <c r="N18" i="1"/>
  <c r="E20" i="1"/>
  <c r="F20" i="1"/>
  <c r="G20" i="1"/>
  <c r="H20" i="1"/>
  <c r="I20" i="1"/>
  <c r="I18" i="1" s="1"/>
  <c r="J20" i="1"/>
  <c r="K20" i="1"/>
  <c r="L20" i="1"/>
  <c r="M20" i="1"/>
  <c r="D20" i="1"/>
  <c r="M18" i="1"/>
  <c r="E19" i="1"/>
  <c r="G19" i="1"/>
  <c r="I19" i="1"/>
  <c r="K19" i="1"/>
  <c r="M19" i="1"/>
  <c r="U19" i="1"/>
  <c r="D19" i="1"/>
  <c r="E22" i="1"/>
  <c r="F22" i="1"/>
  <c r="G22" i="1"/>
  <c r="H22" i="1"/>
  <c r="I22" i="1"/>
  <c r="J22" i="1"/>
  <c r="K22" i="1"/>
  <c r="L22" i="1"/>
  <c r="M22" i="1"/>
  <c r="D22" i="1"/>
  <c r="N25" i="1"/>
  <c r="O25" i="1"/>
  <c r="O26" i="1"/>
  <c r="I29" i="1"/>
  <c r="I28" i="1"/>
  <c r="I27" i="1"/>
  <c r="O27" i="1"/>
  <c r="D25" i="1"/>
  <c r="M25" i="1"/>
  <c r="M27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D35" i="1"/>
  <c r="I36" i="1"/>
  <c r="J36" i="1"/>
  <c r="K36" i="1"/>
  <c r="E36" i="1" s="1"/>
  <c r="L36" i="1"/>
  <c r="M36" i="1"/>
  <c r="N36" i="1"/>
  <c r="O36" i="1"/>
  <c r="P36" i="1"/>
  <c r="Q36" i="1"/>
  <c r="R36" i="1"/>
  <c r="S36" i="1"/>
  <c r="H36" i="1"/>
  <c r="I37" i="1"/>
  <c r="J37" i="1"/>
  <c r="K37" i="1"/>
  <c r="L37" i="1"/>
  <c r="M37" i="1"/>
  <c r="N37" i="1"/>
  <c r="O37" i="1"/>
  <c r="P37" i="1"/>
  <c r="Q37" i="1"/>
  <c r="R37" i="1"/>
  <c r="S37" i="1"/>
  <c r="H37" i="1"/>
  <c r="D36" i="1"/>
  <c r="F36" i="1"/>
  <c r="O39" i="1"/>
  <c r="N40" i="1"/>
  <c r="O40" i="1"/>
  <c r="P40" i="1"/>
  <c r="Q40" i="1"/>
  <c r="R40" i="1"/>
  <c r="S40" i="1"/>
  <c r="N41" i="1"/>
  <c r="O41" i="1"/>
  <c r="P41" i="1"/>
  <c r="Q41" i="1"/>
  <c r="R41" i="1"/>
  <c r="S41" i="1"/>
  <c r="N42" i="1"/>
  <c r="O42" i="1"/>
  <c r="P42" i="1"/>
  <c r="Q42" i="1"/>
  <c r="R42" i="1"/>
  <c r="S42" i="1"/>
  <c r="N43" i="1"/>
  <c r="O43" i="1"/>
  <c r="P43" i="1"/>
  <c r="Q43" i="1"/>
  <c r="R43" i="1"/>
  <c r="S43" i="1"/>
  <c r="Q39" i="1"/>
  <c r="S39" i="1" s="1"/>
  <c r="P39" i="1"/>
  <c r="R39" i="1" s="1"/>
  <c r="N39" i="1"/>
  <c r="H40" i="1"/>
  <c r="I40" i="1"/>
  <c r="H41" i="1"/>
  <c r="I41" i="1"/>
  <c r="H42" i="1"/>
  <c r="I42" i="1"/>
  <c r="H43" i="1"/>
  <c r="I43" i="1"/>
  <c r="I39" i="1"/>
  <c r="H39" i="1"/>
  <c r="N44" i="1"/>
  <c r="J45" i="1"/>
  <c r="J44" i="1" s="1"/>
  <c r="D44" i="1" s="1"/>
  <c r="H45" i="1"/>
  <c r="H44" i="1"/>
  <c r="M45" i="1"/>
  <c r="N45" i="1"/>
  <c r="P45" i="1"/>
  <c r="Q45" i="1"/>
  <c r="Q44" i="1" s="1"/>
  <c r="R45" i="1"/>
  <c r="L44" i="1"/>
  <c r="M44" i="1"/>
  <c r="P44" i="1"/>
  <c r="R44" i="1"/>
  <c r="K44" i="1"/>
  <c r="I46" i="1"/>
  <c r="I50" i="1"/>
  <c r="H50" i="1"/>
  <c r="I57" i="1"/>
  <c r="H57" i="1"/>
  <c r="Q46" i="1"/>
  <c r="S46" i="1" s="1"/>
  <c r="P46" i="1"/>
  <c r="R46" i="1" s="1"/>
  <c r="O46" i="1"/>
  <c r="Q50" i="1"/>
  <c r="S50" i="1" s="1"/>
  <c r="P50" i="1"/>
  <c r="R50" i="1" s="1"/>
  <c r="O50" i="1"/>
  <c r="N50" i="1"/>
  <c r="Q57" i="1"/>
  <c r="S57" i="1" s="1"/>
  <c r="P57" i="1"/>
  <c r="R57" i="1" s="1"/>
  <c r="O57" i="1"/>
  <c r="N57" i="1"/>
  <c r="N65" i="1"/>
  <c r="O65" i="1"/>
  <c r="P65" i="1"/>
  <c r="Q65" i="1"/>
  <c r="R65" i="1"/>
  <c r="S65" i="1"/>
  <c r="N66" i="1"/>
  <c r="O66" i="1"/>
  <c r="P66" i="1"/>
  <c r="Q66" i="1"/>
  <c r="R66" i="1"/>
  <c r="S66" i="1"/>
  <c r="N67" i="1"/>
  <c r="O67" i="1"/>
  <c r="P67" i="1"/>
  <c r="Q67" i="1"/>
  <c r="R67" i="1"/>
  <c r="S67" i="1"/>
  <c r="N68" i="1"/>
  <c r="O68" i="1"/>
  <c r="P68" i="1"/>
  <c r="Q68" i="1"/>
  <c r="R68" i="1"/>
  <c r="S68" i="1"/>
  <c r="N69" i="1"/>
  <c r="O69" i="1"/>
  <c r="P69" i="1"/>
  <c r="R69" i="1" s="1"/>
  <c r="Q69" i="1"/>
  <c r="S69" i="1"/>
  <c r="N74" i="1"/>
  <c r="O74" i="1"/>
  <c r="P74" i="1"/>
  <c r="Q74" i="1"/>
  <c r="R74" i="1"/>
  <c r="S74" i="1"/>
  <c r="N75" i="1"/>
  <c r="O75" i="1"/>
  <c r="P75" i="1"/>
  <c r="R75" i="1" s="1"/>
  <c r="Q75" i="1"/>
  <c r="S75" i="1"/>
  <c r="N76" i="1"/>
  <c r="O76" i="1"/>
  <c r="P76" i="1"/>
  <c r="Q76" i="1"/>
  <c r="R76" i="1"/>
  <c r="S76" i="1"/>
  <c r="N64" i="1"/>
  <c r="O64" i="1"/>
  <c r="P64" i="1"/>
  <c r="Q64" i="1"/>
  <c r="R64" i="1"/>
  <c r="S64" i="1"/>
  <c r="R58" i="1"/>
  <c r="Q58" i="1"/>
  <c r="S58" i="1" s="1"/>
  <c r="S45" i="1" s="1"/>
  <c r="S44" i="1" s="1"/>
  <c r="P58" i="1"/>
  <c r="N58" i="1"/>
  <c r="H58" i="1"/>
  <c r="F58" i="1"/>
  <c r="G58" i="1"/>
  <c r="I58" i="1" s="1"/>
  <c r="I67" i="1"/>
  <c r="D71" i="1"/>
  <c r="E71" i="1"/>
  <c r="D72" i="1"/>
  <c r="E72" i="1"/>
  <c r="D73" i="1"/>
  <c r="E73" i="1"/>
  <c r="H66" i="1"/>
  <c r="I66" i="1"/>
  <c r="H67" i="1"/>
  <c r="H68" i="1"/>
  <c r="I68" i="1"/>
  <c r="H69" i="1"/>
  <c r="I69" i="1"/>
  <c r="H74" i="1"/>
  <c r="I74" i="1"/>
  <c r="H75" i="1"/>
  <c r="I75" i="1"/>
  <c r="H76" i="1"/>
  <c r="I76" i="1"/>
  <c r="I65" i="1"/>
  <c r="H65" i="1"/>
  <c r="L65" i="1"/>
  <c r="J65" i="1"/>
  <c r="H64" i="1"/>
  <c r="I64" i="1"/>
  <c r="M64" i="1"/>
  <c r="L45" i="1"/>
  <c r="F45" i="1" s="1"/>
  <c r="K45" i="1"/>
  <c r="E45" i="1" s="1"/>
  <c r="F51" i="1"/>
  <c r="G51" i="1"/>
  <c r="F52" i="1"/>
  <c r="G52" i="1"/>
  <c r="D51" i="1"/>
  <c r="E51" i="1"/>
  <c r="D52" i="1"/>
  <c r="E52" i="1"/>
  <c r="E67" i="1"/>
  <c r="F67" i="1"/>
  <c r="G67" i="1"/>
  <c r="J67" i="1"/>
  <c r="K67" i="1"/>
  <c r="L67" i="1"/>
  <c r="M67" i="1"/>
  <c r="D67" i="1"/>
  <c r="E74" i="1"/>
  <c r="F74" i="1"/>
  <c r="G74" i="1"/>
  <c r="J74" i="1"/>
  <c r="K74" i="1"/>
  <c r="L74" i="1"/>
  <c r="M74" i="1"/>
  <c r="D74" i="1"/>
  <c r="D21" i="1"/>
  <c r="E21" i="1"/>
  <c r="F21" i="1"/>
  <c r="D23" i="1"/>
  <c r="E23" i="1"/>
  <c r="F23" i="1"/>
  <c r="E25" i="1"/>
  <c r="F25" i="1"/>
  <c r="E26" i="1"/>
  <c r="F26" i="1"/>
  <c r="D27" i="1"/>
  <c r="E27" i="1"/>
  <c r="F27" i="1"/>
  <c r="D28" i="1"/>
  <c r="E28" i="1"/>
  <c r="D29" i="1"/>
  <c r="E29" i="1"/>
  <c r="D30" i="1"/>
  <c r="E30" i="1"/>
  <c r="D31" i="1"/>
  <c r="E31" i="1"/>
  <c r="F31" i="1"/>
  <c r="D32" i="1"/>
  <c r="E32" i="1"/>
  <c r="F32" i="1"/>
  <c r="D33" i="1"/>
  <c r="E33" i="1"/>
  <c r="F33" i="1"/>
  <c r="D34" i="1"/>
  <c r="E34" i="1"/>
  <c r="F34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E44" i="1"/>
  <c r="F44" i="1"/>
  <c r="D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7" i="1"/>
  <c r="E57" i="1"/>
  <c r="F57" i="1"/>
  <c r="E58" i="1"/>
  <c r="D62" i="1"/>
  <c r="E62" i="1"/>
  <c r="F62" i="1"/>
  <c r="D63" i="1"/>
  <c r="E63" i="1"/>
  <c r="F63" i="1"/>
  <c r="D66" i="1"/>
  <c r="E66" i="1"/>
  <c r="F66" i="1"/>
  <c r="D68" i="1"/>
  <c r="E68" i="1"/>
  <c r="F68" i="1"/>
  <c r="D69" i="1"/>
  <c r="E69" i="1"/>
  <c r="F69" i="1"/>
  <c r="D75" i="1"/>
  <c r="E75" i="1"/>
  <c r="F75" i="1"/>
  <c r="D76" i="1"/>
  <c r="E76" i="1"/>
  <c r="F76" i="1"/>
  <c r="K18" i="1" l="1"/>
  <c r="E18" i="1" s="1"/>
  <c r="H18" i="1"/>
  <c r="I45" i="1"/>
  <c r="I44" i="1" s="1"/>
  <c r="O58" i="1"/>
  <c r="O45" i="1" s="1"/>
  <c r="O44" i="1" s="1"/>
  <c r="H46" i="1"/>
  <c r="N46" i="1" s="1"/>
  <c r="D58" i="1"/>
  <c r="F65" i="1"/>
  <c r="F64" i="1" s="1"/>
  <c r="L64" i="1"/>
  <c r="D65" i="1"/>
  <c r="D64" i="1" s="1"/>
  <c r="J64" i="1"/>
  <c r="K64" i="1"/>
  <c r="E65" i="1"/>
  <c r="E64" i="1" s="1"/>
  <c r="G18" i="1"/>
  <c r="G21" i="1"/>
  <c r="G23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7" i="1"/>
  <c r="G62" i="1"/>
  <c r="G63" i="1"/>
  <c r="G65" i="1"/>
  <c r="G64" i="1" s="1"/>
  <c r="G66" i="1"/>
  <c r="G68" i="1"/>
  <c r="G69" i="1"/>
  <c r="G75" i="1"/>
  <c r="G76" i="1"/>
  <c r="G77" i="1"/>
  <c r="G78" i="1"/>
  <c r="G79" i="1"/>
  <c r="G80" i="1"/>
  <c r="E77" i="1"/>
  <c r="E78" i="1"/>
  <c r="E79" i="1"/>
  <c r="E80" i="1"/>
  <c r="L18" i="1" l="1"/>
  <c r="F18" i="1"/>
  <c r="J18" i="1"/>
  <c r="D18" i="1" s="1"/>
</calcChain>
</file>

<file path=xl/sharedStrings.xml><?xml version="1.0" encoding="utf-8"?>
<sst xmlns="http://schemas.openxmlformats.org/spreadsheetml/2006/main" count="714" uniqueCount="173">
  <si>
    <t>Приложение № 2</t>
  </si>
  <si>
    <t>к приказу Минэнерго России
от 25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</si>
  <si>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</si>
  <si>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>за год</t>
  </si>
  <si>
    <t>Отчет о реализации инвестиционной программы</t>
  </si>
  <si>
    <t>АО "Учалинские электрические сети"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</si>
  <si>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</si>
  <si>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</si>
  <si>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</si>
  <si>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</si>
  <si>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</si>
  <si>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</si>
  <si>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</si>
  <si>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</si>
  <si>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</si>
  <si>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</si>
  <si>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</si>
  <si>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</si>
  <si>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</si>
  <si>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</si>
  <si>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</si>
  <si>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</si>
  <si>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</si>
  <si>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</si>
  <si>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</si>
  <si>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</si>
  <si>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</si>
  <si>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</si>
  <si>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</si>
  <si>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</si>
  <si>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</si>
  <si>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</si>
  <si>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</si>
  <si>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</si>
  <si>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</si>
  <si>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</si>
  <si>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</si>
  <si>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</si>
  <si>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</si>
  <si>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</si>
  <si>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</si>
  <si>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</si>
  <si>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</si>
  <si>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</si>
  <si>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</si>
  <si>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</si>
  <si>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</si>
  <si>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</si>
  <si>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</si>
  <si>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</si>
  <si>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</si>
  <si>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</si>
  <si>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</si>
  <si>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</si>
  <si>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</si>
  <si>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</si>
  <si>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</si>
  <si>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</si>
  <si>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</si>
  <si>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</si>
  <si>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</si>
  <si>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</si>
  <si>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</si>
  <si>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</si>
  <si>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</si>
  <si>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</si>
  <si>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</si>
  <si>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</si>
  <si>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</si>
  <si>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</si>
  <si>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</si>
  <si>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</si>
  <si>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</si>
  <si>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</si>
  <si>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</si>
  <si>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</si>
  <si>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</si>
  <si>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</si>
  <si>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ВОЛС</t>
  </si>
  <si>
    <t>Создание системы АСКУЭ монтаж УСПД</t>
  </si>
  <si>
    <t>L_UES_S6</t>
  </si>
  <si>
    <t>L_UES_S7</t>
  </si>
  <si>
    <t xml:space="preserve">Причины отклонений указаны пообъектно </t>
  </si>
  <si>
    <t>Выполнение технологического присоединения энергопринимающих устройств потребителей по факту обращений</t>
  </si>
  <si>
    <t>Произошло увеличение протяженности ВОЛС в связи увеличением подключаемых точек учета с АСКУЭ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</si>
  <si>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</si>
  <si>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</si>
  <si>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</si>
  <si>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</si>
  <si>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</si>
  <si>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</si>
  <si>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Приказом МПЭиИ РБ № 89-О от 20.07.2023 г.</t>
  </si>
  <si>
    <t>2024</t>
  </si>
  <si>
    <t>По результатам проведенных торгов(закупочных процедур)произошло удешевление стоимости оборудования, выпол.хозспособом.</t>
  </si>
  <si>
    <t>Произошло уменьшение стоимости объекта в связи с изменением трассы прокладки КЛ, выполненное хозспособом.</t>
  </si>
  <si>
    <t xml:space="preserve"> АО Учалинские электрические сети </t>
  </si>
  <si>
    <t xml:space="preserve">Строительство и переустройство </t>
  </si>
  <si>
    <t xml:space="preserve">РП-1, яч.7, 9, 11 замена МВ на ВВ </t>
  </si>
  <si>
    <t>L_UES_P32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</si>
  <si>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</si>
  <si>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</si>
  <si>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</si>
  <si>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</si>
  <si>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</si>
  <si>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</si>
  <si>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</si>
  <si>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</si>
  <si>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</si>
  <si>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</si>
  <si>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</si>
  <si>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</si>
  <si>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</si>
  <si>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</si>
  <si>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</si>
  <si>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</si>
  <si>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</si>
  <si>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</si>
  <si>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</si>
  <si>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</si>
  <si>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</si>
  <si>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</si>
  <si>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</si>
  <si>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</si>
  <si>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</si>
  <si>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</si>
  <si>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</si>
  <si>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</si>
  <si>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</si>
  <si>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</si>
  <si>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</si>
  <si>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</si>
  <si>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</si>
  <si>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</si>
  <si>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</si>
  <si>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</si>
  <si>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</si>
  <si>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</si>
  <si>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</si>
  <si>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</si>
  <si>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</si>
  <si>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</si>
  <si>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</si>
  <si>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</si>
  <si>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</si>
  <si>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1.2.2.2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</si>
  <si>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</si>
  <si>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</si>
  <si>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</si>
  <si>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</si>
  <si>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</si>
  <si>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</si>
  <si>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</si>
  <si>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L_UES_E2</t>
  </si>
  <si>
    <t>Реконструкция зданий и сооружений ТП-50 кровля</t>
  </si>
  <si>
    <t>L_UES_E14</t>
  </si>
  <si>
    <t xml:space="preserve">Электроснабжение от ПС-2 Иремель </t>
  </si>
  <si>
    <t>0,</t>
  </si>
  <si>
    <t>О_UES_R7</t>
  </si>
  <si>
    <t>Бурильно-крановая машина Камаз 43118</t>
  </si>
  <si>
    <t>L_UES_Z5</t>
  </si>
  <si>
    <t>Фактический объем освоения капитальных вложений на 01.01.2024 года, млн. рублей
(без НДС)</t>
  </si>
  <si>
    <t>Освоение капитальных вложений года 2024,
млн. рублей (без НДС)</t>
  </si>
  <si>
    <t>Остаток освоения капитальных вложений на 01.01.2025 года, млн. рублей (без НДС)</t>
  </si>
  <si>
    <t>Отклонение от плана освоения капитальных вложений года 2024</t>
  </si>
  <si>
    <t>2025</t>
  </si>
  <si>
    <t xml:space="preserve">РП-1 замена ячеек 10,12,14,16 МВ на ВВ </t>
  </si>
  <si>
    <t>Протокол №1 тех. Совета АО "УЭС" от 19.02.2024 г.</t>
  </si>
  <si>
    <t>Протокол №8 тех. Совета АО "УЭС" от 27.09.2024 г.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</si>
  <si>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</si>
  <si>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</si>
  <si>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>Произошло увеличение стоимости объекта в связи с изменением трассы прокладки ВЛ, выполненное хозспособом.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</si>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</sst>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6">
    <xf numFmtId="0" fontId="0" fillId="0" borderId="0" xfId="0"/>
    <xf numFmtId="0" fontId="1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0" fillId="2" borderId="0" xfId="0" applyFill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4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4" fontId="3" fillId="0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49" fontId="3" fillId="3" borderId="3" xfId="1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3" fillId="3" borderId="3" xfId="2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 wrapText="1"/>
    </xf>
    <xf numFmtId="165" fontId="8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wrapText="1"/>
    </xf>
    <xf numFmtId="164" fontId="3" fillId="3" borderId="3" xfId="0" applyNumberFormat="1" applyFont="1" applyFill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0"/>
  <sheetViews>
    <sheetView tabSelected="1" topLeftCell="A13" zoomScaleNormal="100" workbookViewId="0">
      <pane xSplit="2" ySplit="4" topLeftCell="C41" activePane="bottomRight" state="frozen"/>
      <selection activeCell="A13" sqref="A13"/>
      <selection pane="topRight" activeCell="C13" sqref="C13"/>
      <selection pane="bottomLeft" activeCell="A17" sqref="A17"/>
      <selection pane="bottomRight" activeCell="T52" sqref="T52"/>
    </sheetView>
  </sheetViews>
  <sheetFormatPr defaultRowHeight="15" x14ac:dyDescent="0.2"/>
  <cols>
    <col min="1" max="1" width="6.140625" style="1"/>
    <col min="2" max="2" width="51.85546875" style="1" customWidth="1"/>
    <col min="3" max="3" width="15.85546875" style="1" customWidth="1"/>
    <col min="4" max="5" width="13.140625" style="1"/>
    <col min="6" max="8" width="6.28515625" style="1" bestFit="1" customWidth="1"/>
    <col min="9" max="9" width="7.42578125" style="1" bestFit="1" customWidth="1"/>
    <col min="10" max="12" width="6.28515625" style="26" bestFit="1" customWidth="1"/>
    <col min="13" max="13" width="10" style="26" bestFit="1" customWidth="1"/>
    <col min="14" max="14" width="7.42578125" style="1" bestFit="1" customWidth="1"/>
    <col min="15" max="15" width="10.7109375" style="1" bestFit="1" customWidth="1"/>
    <col min="16" max="16" width="9.85546875" style="1" bestFit="1" customWidth="1"/>
    <col min="17" max="17" width="6.85546875" style="1" bestFit="1" customWidth="1"/>
    <col min="18" max="19" width="7.5703125" style="1" bestFit="1" customWidth="1"/>
    <col min="20" max="20" width="35.28515625" style="1" customWidth="1"/>
    <col min="21" max="1025" width="6.7109375" style="1"/>
  </cols>
  <sheetData>
    <row r="1" spans="1:1024" s="2" customFormat="1" ht="12" x14ac:dyDescent="0.2">
      <c r="J1" s="21"/>
      <c r="K1" s="21"/>
      <c r="L1" s="21"/>
      <c r="M1" s="21"/>
      <c r="T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21"/>
      <c r="K2" s="21"/>
      <c r="L2" s="21"/>
      <c r="M2" s="21"/>
      <c r="N2" s="2"/>
      <c r="O2" s="2"/>
      <c r="P2" s="2"/>
      <c r="Q2" s="39" t="s">
        <v>1</v>
      </c>
      <c r="R2" s="39"/>
      <c r="S2" s="39"/>
      <c r="T2" s="39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2.75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1024" x14ac:dyDescent="0.2">
      <c r="A4" s="5"/>
      <c r="B4" s="5"/>
      <c r="C4" s="5"/>
      <c r="D4" s="5"/>
      <c r="E4" s="5"/>
      <c r="F4" s="5"/>
      <c r="G4" s="6" t="s">
        <v>3</v>
      </c>
      <c r="H4" s="41" t="s">
        <v>92</v>
      </c>
      <c r="I4" s="41"/>
      <c r="J4" s="22"/>
      <c r="K4" s="22"/>
      <c r="L4" s="22"/>
      <c r="M4" s="22"/>
      <c r="N4" s="5"/>
      <c r="O4" s="5"/>
      <c r="P4" s="5"/>
      <c r="Q4" s="5"/>
      <c r="R4" s="5"/>
      <c r="S4" s="5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22"/>
      <c r="K5" s="22"/>
      <c r="L5" s="22"/>
      <c r="M5" s="22"/>
      <c r="N5" s="5"/>
      <c r="O5" s="5"/>
      <c r="P5" s="5"/>
      <c r="Q5" s="5"/>
      <c r="R5" s="5"/>
      <c r="S5" s="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4" customFormat="1" ht="12.75" x14ac:dyDescent="0.2">
      <c r="F6" s="6" t="s">
        <v>4</v>
      </c>
      <c r="G6" s="42" t="s">
        <v>5</v>
      </c>
      <c r="H6" s="42"/>
      <c r="I6" s="42"/>
      <c r="J6" s="42"/>
      <c r="K6" s="42"/>
      <c r="L6" s="42"/>
      <c r="M6" s="42"/>
      <c r="N6" s="42"/>
      <c r="O6" s="7"/>
      <c r="P6" s="7"/>
      <c r="Q6" s="7"/>
      <c r="S6" s="7"/>
    </row>
    <row r="7" spans="1:1024" s="8" customFormat="1" ht="11.25" x14ac:dyDescent="0.2">
      <c r="G7" s="43" t="s">
        <v>6</v>
      </c>
      <c r="H7" s="43"/>
      <c r="I7" s="43"/>
      <c r="J7" s="43"/>
      <c r="K7" s="43"/>
      <c r="L7" s="43"/>
      <c r="M7" s="43"/>
      <c r="N7" s="43"/>
      <c r="O7" s="9"/>
      <c r="P7" s="9"/>
      <c r="Q7" s="9"/>
      <c r="S7" s="9"/>
    </row>
    <row r="8" spans="1:1024" x14ac:dyDescent="0.2">
      <c r="A8" s="5"/>
      <c r="B8" s="5"/>
      <c r="C8" s="5"/>
      <c r="D8" s="5"/>
      <c r="E8" s="5"/>
      <c r="F8" s="5"/>
      <c r="G8" s="5"/>
      <c r="H8" s="5"/>
      <c r="I8" s="5"/>
      <c r="J8" s="22"/>
      <c r="K8" s="22"/>
      <c r="L8" s="22"/>
      <c r="M8" s="22"/>
      <c r="N8" s="5"/>
      <c r="O8" s="5"/>
      <c r="P8" s="5"/>
      <c r="Q8" s="5"/>
      <c r="R8" s="5"/>
      <c r="S8" s="5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4" customFormat="1" ht="12.75" x14ac:dyDescent="0.2">
      <c r="H9" s="6" t="s">
        <v>7</v>
      </c>
      <c r="I9" s="41" t="s">
        <v>164</v>
      </c>
      <c r="J9" s="41"/>
      <c r="K9" s="23" t="s">
        <v>8</v>
      </c>
      <c r="L9" s="23"/>
      <c r="M9" s="23"/>
    </row>
    <row r="10" spans="1:1024" ht="11.2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22"/>
      <c r="K10" s="22"/>
      <c r="L10" s="22"/>
      <c r="M10" s="22"/>
      <c r="N10" s="5"/>
      <c r="O10" s="5"/>
      <c r="P10" s="5"/>
      <c r="Q10" s="5"/>
      <c r="R10" s="5"/>
      <c r="S10" s="5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4" customFormat="1" ht="12.75" customHeight="1" x14ac:dyDescent="0.2">
      <c r="G11" s="6" t="s">
        <v>9</v>
      </c>
      <c r="H11" s="44" t="s">
        <v>91</v>
      </c>
      <c r="I11" s="44"/>
      <c r="J11" s="44"/>
      <c r="K11" s="44"/>
      <c r="L11" s="44"/>
      <c r="M11" s="44"/>
      <c r="N11" s="44"/>
      <c r="O11" s="44"/>
      <c r="P11" s="44"/>
      <c r="Q11" s="10"/>
    </row>
    <row r="12" spans="1:1024" s="8" customFormat="1" ht="11.25" x14ac:dyDescent="0.2">
      <c r="H12" s="43" t="s">
        <v>10</v>
      </c>
      <c r="I12" s="43"/>
      <c r="J12" s="43"/>
      <c r="K12" s="43"/>
      <c r="L12" s="43"/>
      <c r="M12" s="43"/>
      <c r="N12" s="43"/>
      <c r="O12" s="43"/>
      <c r="Q12" s="9"/>
    </row>
    <row r="13" spans="1:1024" x14ac:dyDescent="0.2">
      <c r="A13" s="5"/>
      <c r="B13" s="5"/>
      <c r="C13" s="5"/>
      <c r="D13" s="5"/>
      <c r="E13" s="5"/>
      <c r="F13" s="5"/>
      <c r="G13" s="5"/>
      <c r="H13" s="5"/>
      <c r="I13" s="5"/>
      <c r="J13" s="22"/>
      <c r="K13" s="22"/>
      <c r="L13" s="22"/>
      <c r="M13" s="22"/>
      <c r="N13" s="5"/>
      <c r="O13" s="5"/>
      <c r="P13" s="5"/>
      <c r="Q13" s="5"/>
      <c r="R13" s="5"/>
      <c r="S13" s="5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2" customFormat="1" ht="48" customHeight="1" x14ac:dyDescent="0.2">
      <c r="A14" s="45" t="s">
        <v>11</v>
      </c>
      <c r="B14" s="45" t="s">
        <v>12</v>
      </c>
      <c r="C14" s="45" t="s">
        <v>13</v>
      </c>
      <c r="D14" s="45" t="s">
        <v>14</v>
      </c>
      <c r="E14" s="45" t="s">
        <v>15</v>
      </c>
      <c r="F14" s="46" t="s">
        <v>160</v>
      </c>
      <c r="G14" s="46"/>
      <c r="H14" s="46" t="s">
        <v>162</v>
      </c>
      <c r="I14" s="46"/>
      <c r="J14" s="45" t="s">
        <v>161</v>
      </c>
      <c r="K14" s="45"/>
      <c r="L14" s="45"/>
      <c r="M14" s="45"/>
      <c r="N14" s="46" t="s">
        <v>162</v>
      </c>
      <c r="O14" s="46"/>
      <c r="P14" s="45" t="s">
        <v>163</v>
      </c>
      <c r="Q14" s="45"/>
      <c r="R14" s="45"/>
      <c r="S14" s="45"/>
      <c r="T14" s="45" t="s">
        <v>16</v>
      </c>
    </row>
    <row r="15" spans="1:1024" ht="39" customHeight="1" x14ac:dyDescent="0.2">
      <c r="A15" s="45"/>
      <c r="B15" s="45"/>
      <c r="C15" s="45"/>
      <c r="D15" s="45"/>
      <c r="E15" s="45"/>
      <c r="F15" s="46"/>
      <c r="G15" s="46"/>
      <c r="H15" s="46"/>
      <c r="I15" s="46"/>
      <c r="J15" s="47" t="s">
        <v>17</v>
      </c>
      <c r="K15" s="47"/>
      <c r="L15" s="48" t="s">
        <v>18</v>
      </c>
      <c r="M15" s="48"/>
      <c r="N15" s="46"/>
      <c r="O15" s="46"/>
      <c r="P15" s="47" t="s">
        <v>19</v>
      </c>
      <c r="Q15" s="47"/>
      <c r="R15" s="47" t="s">
        <v>20</v>
      </c>
      <c r="S15" s="47"/>
      <c r="T15" s="4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05.75" customHeight="1" x14ac:dyDescent="0.2">
      <c r="A16" s="45"/>
      <c r="B16" s="45"/>
      <c r="C16" s="45"/>
      <c r="D16" s="45"/>
      <c r="E16" s="45"/>
      <c r="F16" s="11" t="s">
        <v>21</v>
      </c>
      <c r="G16" s="11" t="s">
        <v>22</v>
      </c>
      <c r="H16" s="11" t="s">
        <v>21</v>
      </c>
      <c r="I16" s="11" t="s">
        <v>22</v>
      </c>
      <c r="J16" s="24" t="s">
        <v>21</v>
      </c>
      <c r="K16" s="24" t="s">
        <v>23</v>
      </c>
      <c r="L16" s="24" t="s">
        <v>21</v>
      </c>
      <c r="M16" s="24" t="s">
        <v>24</v>
      </c>
      <c r="N16" s="11" t="s">
        <v>21</v>
      </c>
      <c r="O16" s="11" t="s">
        <v>22</v>
      </c>
      <c r="P16" s="11" t="s">
        <v>21</v>
      </c>
      <c r="Q16" s="11" t="s">
        <v>23</v>
      </c>
      <c r="R16" s="11" t="s">
        <v>21</v>
      </c>
      <c r="S16" s="11" t="s">
        <v>23</v>
      </c>
      <c r="T16" s="4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23" s="13" customFormat="1" ht="12" customHeight="1" x14ac:dyDescent="0.1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25">
        <v>10</v>
      </c>
      <c r="K17" s="25">
        <v>11</v>
      </c>
      <c r="L17" s="25">
        <v>12</v>
      </c>
      <c r="M17" s="25">
        <v>13</v>
      </c>
      <c r="N17" s="12">
        <v>14</v>
      </c>
      <c r="O17" s="12">
        <v>15</v>
      </c>
      <c r="P17" s="12">
        <v>16</v>
      </c>
      <c r="Q17" s="12">
        <v>17</v>
      </c>
      <c r="R17" s="12">
        <v>18</v>
      </c>
      <c r="S17" s="12">
        <v>19</v>
      </c>
      <c r="T17" s="12">
        <v>20</v>
      </c>
    </row>
    <row r="18" spans="1:23" s="8" customFormat="1" ht="25.5" x14ac:dyDescent="0.2">
      <c r="A18" s="30" t="s">
        <v>25</v>
      </c>
      <c r="B18" s="31" t="s">
        <v>26</v>
      </c>
      <c r="C18" s="31" t="s">
        <v>27</v>
      </c>
      <c r="D18" s="36">
        <f>J18</f>
        <v>4.0185999999999993</v>
      </c>
      <c r="E18" s="18">
        <f>K18</f>
        <v>40.852720000000005</v>
      </c>
      <c r="F18" s="18">
        <f>F19+F20+F22</f>
        <v>3.407</v>
      </c>
      <c r="G18" s="18">
        <f t="shared" ref="G18:S18" si="0">G19+G20+G22</f>
        <v>51.618220000000008</v>
      </c>
      <c r="H18" s="18">
        <f t="shared" si="0"/>
        <v>0.61159999999999992</v>
      </c>
      <c r="I18" s="18">
        <f t="shared" si="0"/>
        <v>-8.6994999999999987</v>
      </c>
      <c r="J18" s="18">
        <f t="shared" si="0"/>
        <v>4.0185999999999993</v>
      </c>
      <c r="K18" s="18">
        <f t="shared" si="0"/>
        <v>40.852720000000005</v>
      </c>
      <c r="L18" s="18">
        <f t="shared" si="0"/>
        <v>3.407</v>
      </c>
      <c r="M18" s="18">
        <f t="shared" si="0"/>
        <v>51.618220000000008</v>
      </c>
      <c r="N18" s="18">
        <f t="shared" ref="N18" si="1">H18-L18</f>
        <v>-2.7953999999999999</v>
      </c>
      <c r="O18" s="18">
        <f t="shared" ref="O18" si="2">I18-M18</f>
        <v>-60.317720000000008</v>
      </c>
      <c r="P18" s="18">
        <f t="shared" ref="P18" si="3">L18-J18</f>
        <v>-0.61159999999999926</v>
      </c>
      <c r="Q18" s="18">
        <f t="shared" ref="Q18" si="4">M18-K18</f>
        <v>10.765500000000003</v>
      </c>
      <c r="R18" s="50">
        <f t="shared" ref="R18" si="5">P18/J18*100</f>
        <v>-15.219230577813153</v>
      </c>
      <c r="S18" s="50">
        <f t="shared" ref="S18" si="6">Q18/K18*100</f>
        <v>26.351978521870763</v>
      </c>
      <c r="T18" s="18" t="s">
        <v>82</v>
      </c>
      <c r="U18" s="14"/>
      <c r="V18" s="14"/>
      <c r="W18" s="14"/>
    </row>
    <row r="19" spans="1:23" ht="51" x14ac:dyDescent="0.2">
      <c r="A19" s="30" t="s">
        <v>29</v>
      </c>
      <c r="B19" s="31" t="s">
        <v>30</v>
      </c>
      <c r="C19" s="31" t="s">
        <v>27</v>
      </c>
      <c r="D19" s="36">
        <f>D26</f>
        <v>0</v>
      </c>
      <c r="E19" s="36">
        <f t="shared" ref="E19:S19" si="7">E26</f>
        <v>5.7080000000000002</v>
      </c>
      <c r="F19" s="36">
        <v>0</v>
      </c>
      <c r="G19" s="36">
        <f t="shared" si="7"/>
        <v>16.087000000000003</v>
      </c>
      <c r="H19" s="36">
        <v>0</v>
      </c>
      <c r="I19" s="36">
        <f t="shared" si="7"/>
        <v>-8.3129999999999988</v>
      </c>
      <c r="J19" s="36">
        <v>0</v>
      </c>
      <c r="K19" s="36">
        <f t="shared" si="7"/>
        <v>5.7080000000000002</v>
      </c>
      <c r="L19" s="36">
        <v>0</v>
      </c>
      <c r="M19" s="36">
        <f t="shared" si="7"/>
        <v>16.087000000000003</v>
      </c>
      <c r="N19" s="18">
        <f t="shared" ref="N19:N22" si="8">H19-L19</f>
        <v>0</v>
      </c>
      <c r="O19" s="18">
        <f t="shared" ref="O19:O22" si="9">I19-M19</f>
        <v>-24.400000000000002</v>
      </c>
      <c r="P19" s="18">
        <f t="shared" ref="P19:P22" si="10">L19-J19</f>
        <v>0</v>
      </c>
      <c r="Q19" s="18">
        <f t="shared" ref="Q19:Q22" si="11">M19-K19</f>
        <v>10.379000000000003</v>
      </c>
      <c r="R19" s="50">
        <v>0</v>
      </c>
      <c r="S19" s="50">
        <f t="shared" ref="S19:S22" si="12">Q19/K19*100</f>
        <v>181.83251576734412</v>
      </c>
      <c r="T19" s="18" t="s">
        <v>83</v>
      </c>
      <c r="U19">
        <f t="shared" ref="U19" si="13">S19/M19*100</f>
        <v>1130.3071782640895</v>
      </c>
      <c r="V19" s="15"/>
      <c r="W19" s="15"/>
    </row>
    <row r="20" spans="1:23" ht="25.5" x14ac:dyDescent="0.2">
      <c r="A20" s="30" t="s">
        <v>31</v>
      </c>
      <c r="B20" s="31" t="s">
        <v>32</v>
      </c>
      <c r="C20" s="31" t="s">
        <v>27</v>
      </c>
      <c r="D20" s="36">
        <f>D35</f>
        <v>2.8205999999999998</v>
      </c>
      <c r="E20" s="36">
        <f t="shared" ref="E20:S20" si="14">E35</f>
        <v>28.743720000000003</v>
      </c>
      <c r="F20" s="36">
        <f t="shared" si="14"/>
        <v>2.7709999999999999</v>
      </c>
      <c r="G20" s="36">
        <f t="shared" si="14"/>
        <v>31.572220000000002</v>
      </c>
      <c r="H20" s="36">
        <f t="shared" si="14"/>
        <v>4.959999999999995E-2</v>
      </c>
      <c r="I20" s="36">
        <f t="shared" si="14"/>
        <v>-2.8285</v>
      </c>
      <c r="J20" s="36">
        <f t="shared" si="14"/>
        <v>2.8205999999999998</v>
      </c>
      <c r="K20" s="36">
        <f t="shared" si="14"/>
        <v>28.743720000000003</v>
      </c>
      <c r="L20" s="36">
        <f t="shared" si="14"/>
        <v>2.7709999999999999</v>
      </c>
      <c r="M20" s="36">
        <f t="shared" si="14"/>
        <v>31.572220000000002</v>
      </c>
      <c r="N20" s="18">
        <f t="shared" si="8"/>
        <v>-2.7214</v>
      </c>
      <c r="O20" s="18">
        <f t="shared" si="9"/>
        <v>-34.40072</v>
      </c>
      <c r="P20" s="18">
        <f t="shared" si="10"/>
        <v>-4.9599999999999866E-2</v>
      </c>
      <c r="Q20" s="18">
        <f t="shared" si="11"/>
        <v>2.8284999999999982</v>
      </c>
      <c r="R20" s="50">
        <f t="shared" ref="R19:R22" si="15">P20/J20*100</f>
        <v>-1.7584911011841404</v>
      </c>
      <c r="S20" s="50">
        <f t="shared" si="12"/>
        <v>9.8404103574624227</v>
      </c>
      <c r="T20" s="16" t="s">
        <v>28</v>
      </c>
      <c r="U20"/>
      <c r="V20" s="15"/>
      <c r="W20" s="15"/>
    </row>
    <row r="21" spans="1:23" ht="38.25" customHeight="1" x14ac:dyDescent="0.2">
      <c r="A21" s="30" t="s">
        <v>33</v>
      </c>
      <c r="B21" s="31" t="s">
        <v>34</v>
      </c>
      <c r="C21" s="31" t="s">
        <v>27</v>
      </c>
      <c r="D21" s="36" t="str">
        <f t="shared" ref="D19:D21" si="16">J21</f>
        <v>нд</v>
      </c>
      <c r="E21" s="18" t="str">
        <f t="shared" ref="E19:E21" si="17">K21</f>
        <v>нд</v>
      </c>
      <c r="F21" s="18" t="str">
        <f t="shared" ref="F19:F21" si="18">L21</f>
        <v>нд</v>
      </c>
      <c r="G21" s="18" t="str">
        <f t="shared" ref="G19:G80" si="19">M21</f>
        <v>нд</v>
      </c>
      <c r="H21" s="16" t="s">
        <v>28</v>
      </c>
      <c r="I21" s="16" t="s">
        <v>28</v>
      </c>
      <c r="J21" s="16" t="s">
        <v>28</v>
      </c>
      <c r="K21" s="37" t="s">
        <v>28</v>
      </c>
      <c r="L21" s="16" t="s">
        <v>28</v>
      </c>
      <c r="M21" s="37" t="s">
        <v>28</v>
      </c>
      <c r="N21" s="37" t="s">
        <v>28</v>
      </c>
      <c r="O21" s="37" t="s">
        <v>28</v>
      </c>
      <c r="P21" s="37" t="s">
        <v>28</v>
      </c>
      <c r="Q21" s="37" t="s">
        <v>28</v>
      </c>
      <c r="R21" s="51" t="s">
        <v>28</v>
      </c>
      <c r="S21" s="51" t="s">
        <v>28</v>
      </c>
      <c r="T21" s="16" t="s">
        <v>28</v>
      </c>
      <c r="U21"/>
      <c r="V21" s="15"/>
      <c r="W21" s="15"/>
    </row>
    <row r="22" spans="1:23" ht="25.5" x14ac:dyDescent="0.2">
      <c r="A22" s="30" t="s">
        <v>35</v>
      </c>
      <c r="B22" s="31" t="s">
        <v>36</v>
      </c>
      <c r="C22" s="31" t="s">
        <v>27</v>
      </c>
      <c r="D22" s="36">
        <f>D74</f>
        <v>1.198</v>
      </c>
      <c r="E22" s="36">
        <f t="shared" ref="E22:S22" si="20">E74</f>
        <v>6.4009999999999998</v>
      </c>
      <c r="F22" s="36">
        <f t="shared" si="20"/>
        <v>0.63600000000000001</v>
      </c>
      <c r="G22" s="36">
        <f t="shared" si="20"/>
        <v>3.9589999999999996</v>
      </c>
      <c r="H22" s="36">
        <f t="shared" si="20"/>
        <v>0.56199999999999994</v>
      </c>
      <c r="I22" s="36">
        <f t="shared" si="20"/>
        <v>2.4420000000000002</v>
      </c>
      <c r="J22" s="36">
        <f t="shared" si="20"/>
        <v>1.198</v>
      </c>
      <c r="K22" s="36">
        <f t="shared" si="20"/>
        <v>6.4009999999999998</v>
      </c>
      <c r="L22" s="36">
        <f t="shared" si="20"/>
        <v>0.63600000000000001</v>
      </c>
      <c r="M22" s="36">
        <f t="shared" si="20"/>
        <v>3.9589999999999996</v>
      </c>
      <c r="N22" s="18">
        <f t="shared" si="8"/>
        <v>-7.4000000000000066E-2</v>
      </c>
      <c r="O22" s="18">
        <f t="shared" si="9"/>
        <v>-1.5169999999999995</v>
      </c>
      <c r="P22" s="18">
        <f t="shared" si="10"/>
        <v>-0.56199999999999994</v>
      </c>
      <c r="Q22" s="18">
        <f t="shared" si="11"/>
        <v>-2.4420000000000002</v>
      </c>
      <c r="R22" s="50">
        <f t="shared" si="15"/>
        <v>-46.911519198664436</v>
      </c>
      <c r="S22" s="50">
        <f t="shared" si="12"/>
        <v>-38.150289017341045</v>
      </c>
      <c r="T22" s="16" t="s">
        <v>28</v>
      </c>
      <c r="U22"/>
      <c r="V22" s="15"/>
      <c r="W22" s="15"/>
    </row>
    <row r="23" spans="1:23" ht="29.25" customHeight="1" x14ac:dyDescent="0.2">
      <c r="A23" s="30" t="s">
        <v>37</v>
      </c>
      <c r="B23" s="31" t="s">
        <v>38</v>
      </c>
      <c r="C23" s="31" t="s">
        <v>27</v>
      </c>
      <c r="D23" s="36" t="str">
        <f t="shared" ref="D22:D76" si="21">J23</f>
        <v>нд</v>
      </c>
      <c r="E23" s="18" t="str">
        <f t="shared" ref="E22:E76" si="22">K23</f>
        <v>нд</v>
      </c>
      <c r="F23" s="18" t="str">
        <f t="shared" ref="F22:F76" si="23">L23</f>
        <v>нд</v>
      </c>
      <c r="G23" s="18" t="str">
        <f t="shared" si="19"/>
        <v>нд</v>
      </c>
      <c r="H23" s="16" t="s">
        <v>28</v>
      </c>
      <c r="I23" s="16" t="s">
        <v>28</v>
      </c>
      <c r="J23" s="16" t="s">
        <v>28</v>
      </c>
      <c r="K23" s="37" t="s">
        <v>28</v>
      </c>
      <c r="L23" s="16" t="s">
        <v>28</v>
      </c>
      <c r="M23" s="37" t="s">
        <v>28</v>
      </c>
      <c r="N23" s="16" t="s">
        <v>28</v>
      </c>
      <c r="O23" s="16" t="s">
        <v>28</v>
      </c>
      <c r="P23" s="16" t="s">
        <v>28</v>
      </c>
      <c r="Q23" s="16" t="s">
        <v>28</v>
      </c>
      <c r="R23" s="52" t="s">
        <v>28</v>
      </c>
      <c r="S23" s="52" t="s">
        <v>28</v>
      </c>
      <c r="T23" s="16" t="s">
        <v>28</v>
      </c>
      <c r="U23"/>
      <c r="V23" s="15"/>
      <c r="W23" s="15"/>
    </row>
    <row r="24" spans="1:23" ht="22.5" customHeight="1" x14ac:dyDescent="0.2">
      <c r="A24" s="30" t="s">
        <v>39</v>
      </c>
      <c r="B24" s="31" t="s">
        <v>40</v>
      </c>
      <c r="C24" s="31" t="s">
        <v>27</v>
      </c>
      <c r="D24" s="36" t="s">
        <v>28</v>
      </c>
      <c r="E24" s="36" t="s">
        <v>28</v>
      </c>
      <c r="F24" s="36" t="s">
        <v>28</v>
      </c>
      <c r="G24" s="36" t="s">
        <v>28</v>
      </c>
      <c r="H24" s="36" t="s">
        <v>28</v>
      </c>
      <c r="I24" s="36" t="s">
        <v>28</v>
      </c>
      <c r="J24" s="36" t="s">
        <v>28</v>
      </c>
      <c r="K24" s="36" t="s">
        <v>28</v>
      </c>
      <c r="L24" s="36" t="s">
        <v>28</v>
      </c>
      <c r="M24" s="36" t="s">
        <v>28</v>
      </c>
      <c r="N24" s="36" t="s">
        <v>28</v>
      </c>
      <c r="O24" s="36" t="s">
        <v>28</v>
      </c>
      <c r="P24" s="36" t="s">
        <v>28</v>
      </c>
      <c r="Q24" s="36" t="s">
        <v>28</v>
      </c>
      <c r="R24" s="53" t="s">
        <v>28</v>
      </c>
      <c r="S24" s="53" t="s">
        <v>28</v>
      </c>
      <c r="T24" s="18" t="s">
        <v>166</v>
      </c>
      <c r="U24"/>
      <c r="V24" s="15"/>
      <c r="W24" s="15"/>
    </row>
    <row r="25" spans="1:23" ht="18.75" customHeight="1" x14ac:dyDescent="0.2">
      <c r="A25" s="30" t="s">
        <v>41</v>
      </c>
      <c r="B25" s="31" t="s">
        <v>95</v>
      </c>
      <c r="C25" s="31" t="s">
        <v>27</v>
      </c>
      <c r="D25" s="36">
        <f>D26+D35+D74</f>
        <v>4.0185999999999993</v>
      </c>
      <c r="E25" s="18">
        <f t="shared" si="22"/>
        <v>40.852720000000005</v>
      </c>
      <c r="F25" s="18" t="str">
        <f t="shared" si="23"/>
        <v>нд</v>
      </c>
      <c r="G25" s="18">
        <f t="shared" si="19"/>
        <v>51.618220000000008</v>
      </c>
      <c r="H25" s="16" t="s">
        <v>28</v>
      </c>
      <c r="I25" s="16">
        <v>-9.149000000000008</v>
      </c>
      <c r="J25" s="16" t="s">
        <v>28</v>
      </c>
      <c r="K25" s="37">
        <v>40.852720000000005</v>
      </c>
      <c r="L25" s="18" t="s">
        <v>28</v>
      </c>
      <c r="M25" s="37">
        <f>M26+M35+M74</f>
        <v>51.618220000000008</v>
      </c>
      <c r="N25" s="28">
        <f>N26+N35+N74</f>
        <v>-2.7953999999999999</v>
      </c>
      <c r="O25" s="18">
        <f>O26+O35+O74</f>
        <v>-59.299720000000008</v>
      </c>
      <c r="P25" s="36" t="s">
        <v>28</v>
      </c>
      <c r="Q25" s="18">
        <f t="shared" ref="Q25" si="24">M25-K25</f>
        <v>10.765500000000003</v>
      </c>
      <c r="R25" s="53" t="s">
        <v>28</v>
      </c>
      <c r="S25" s="50">
        <f t="shared" ref="S25" si="25">Q25/K25*100</f>
        <v>26.351978521870763</v>
      </c>
      <c r="T25" s="36" t="s">
        <v>28</v>
      </c>
      <c r="U25"/>
      <c r="V25" s="15"/>
      <c r="W25" s="15"/>
    </row>
    <row r="26" spans="1:23" ht="24.75" customHeight="1" x14ac:dyDescent="0.2">
      <c r="A26" s="30" t="s">
        <v>42</v>
      </c>
      <c r="B26" s="31" t="s">
        <v>43</v>
      </c>
      <c r="C26" s="31" t="s">
        <v>27</v>
      </c>
      <c r="D26" s="36">
        <v>0</v>
      </c>
      <c r="E26" s="18">
        <f t="shared" si="22"/>
        <v>5.7080000000000002</v>
      </c>
      <c r="F26" s="18" t="str">
        <f t="shared" si="23"/>
        <v>нд</v>
      </c>
      <c r="G26" s="18">
        <f t="shared" si="19"/>
        <v>16.087000000000003</v>
      </c>
      <c r="H26" s="16" t="s">
        <v>28</v>
      </c>
      <c r="I26" s="16">
        <v>-8.3129999999999988</v>
      </c>
      <c r="J26" s="16" t="s">
        <v>28</v>
      </c>
      <c r="K26" s="37">
        <v>5.7080000000000002</v>
      </c>
      <c r="L26" s="19" t="s">
        <v>28</v>
      </c>
      <c r="M26" s="37">
        <v>16.087000000000003</v>
      </c>
      <c r="N26" s="28">
        <v>0</v>
      </c>
      <c r="O26" s="28">
        <f>O27</f>
        <v>-23.382000000000005</v>
      </c>
      <c r="P26" s="36" t="s">
        <v>28</v>
      </c>
      <c r="Q26" s="18">
        <f t="shared" ref="Q26:Q30" si="26">M26-K26</f>
        <v>10.379000000000003</v>
      </c>
      <c r="R26" s="53" t="s">
        <v>28</v>
      </c>
      <c r="S26" s="50">
        <f t="shared" ref="S26:S30" si="27">Q26/K26*100</f>
        <v>181.83251576734412</v>
      </c>
      <c r="T26" s="37" t="s">
        <v>83</v>
      </c>
      <c r="U26"/>
      <c r="V26" s="15"/>
      <c r="W26" s="15"/>
    </row>
    <row r="27" spans="1:23" ht="29.25" customHeight="1" x14ac:dyDescent="0.2">
      <c r="A27" s="30" t="s">
        <v>44</v>
      </c>
      <c r="B27" s="31" t="s">
        <v>45</v>
      </c>
      <c r="C27" s="31"/>
      <c r="D27" s="36" t="str">
        <f t="shared" si="21"/>
        <v>нд</v>
      </c>
      <c r="E27" s="18">
        <f t="shared" si="22"/>
        <v>5.7080000000000002</v>
      </c>
      <c r="F27" s="18" t="str">
        <f t="shared" si="23"/>
        <v>нд</v>
      </c>
      <c r="G27" s="18">
        <f t="shared" si="19"/>
        <v>16.087</v>
      </c>
      <c r="H27" s="16" t="s">
        <v>28</v>
      </c>
      <c r="I27" s="16">
        <f t="shared" ref="I27:I29" si="28">E27-G27</f>
        <v>-10.379</v>
      </c>
      <c r="J27" s="16" t="s">
        <v>28</v>
      </c>
      <c r="K27" s="37">
        <v>5.7080000000000002</v>
      </c>
      <c r="L27" s="20" t="s">
        <v>28</v>
      </c>
      <c r="M27" s="37">
        <f>M28+M29+M30</f>
        <v>16.087</v>
      </c>
      <c r="N27" s="28" t="s">
        <v>28</v>
      </c>
      <c r="O27" s="28">
        <f>O28+O29+O30</f>
        <v>-23.382000000000005</v>
      </c>
      <c r="P27" s="36" t="s">
        <v>28</v>
      </c>
      <c r="Q27" s="18">
        <f t="shared" si="26"/>
        <v>10.379</v>
      </c>
      <c r="R27" s="53" t="s">
        <v>28</v>
      </c>
      <c r="S27" s="50">
        <f t="shared" si="27"/>
        <v>181.83251576734406</v>
      </c>
      <c r="T27" s="37" t="s">
        <v>83</v>
      </c>
      <c r="U27"/>
      <c r="V27" s="15"/>
      <c r="W27" s="15"/>
    </row>
    <row r="28" spans="1:23" ht="29.25" customHeight="1" x14ac:dyDescent="0.2">
      <c r="A28" s="30" t="s">
        <v>46</v>
      </c>
      <c r="B28" s="31" t="s">
        <v>47</v>
      </c>
      <c r="C28" s="31"/>
      <c r="D28" s="36">
        <f t="shared" si="21"/>
        <v>0</v>
      </c>
      <c r="E28" s="18">
        <f t="shared" si="22"/>
        <v>5.7080000000000002</v>
      </c>
      <c r="F28" s="18">
        <v>0</v>
      </c>
      <c r="G28" s="18">
        <f t="shared" si="19"/>
        <v>8.7999999999999989</v>
      </c>
      <c r="H28" s="16">
        <v>0</v>
      </c>
      <c r="I28" s="16">
        <f t="shared" si="28"/>
        <v>-3.0919999999999987</v>
      </c>
      <c r="J28" s="16">
        <v>0</v>
      </c>
      <c r="K28" s="37">
        <v>5.7080000000000002</v>
      </c>
      <c r="L28" s="20">
        <v>0</v>
      </c>
      <c r="M28" s="37">
        <v>8.7999999999999989</v>
      </c>
      <c r="N28" s="28">
        <v>0</v>
      </c>
      <c r="O28" s="28">
        <v>-10.606000000000002</v>
      </c>
      <c r="P28" s="36" t="s">
        <v>28</v>
      </c>
      <c r="Q28" s="18">
        <f t="shared" si="26"/>
        <v>3.0919999999999987</v>
      </c>
      <c r="R28" s="53" t="s">
        <v>28</v>
      </c>
      <c r="S28" s="50">
        <f t="shared" si="27"/>
        <v>54.169586545199699</v>
      </c>
      <c r="T28" s="37" t="s">
        <v>83</v>
      </c>
      <c r="U28"/>
      <c r="V28" s="15"/>
      <c r="W28" s="15"/>
    </row>
    <row r="29" spans="1:23" ht="29.25" customHeight="1" x14ac:dyDescent="0.2">
      <c r="A29" s="30" t="s">
        <v>48</v>
      </c>
      <c r="B29" s="31" t="s">
        <v>49</v>
      </c>
      <c r="C29" s="31"/>
      <c r="D29" s="36">
        <f t="shared" si="21"/>
        <v>0</v>
      </c>
      <c r="E29" s="18">
        <f t="shared" si="22"/>
        <v>0</v>
      </c>
      <c r="F29" s="18">
        <v>0</v>
      </c>
      <c r="G29" s="18">
        <f t="shared" si="19"/>
        <v>0.70399999999999996</v>
      </c>
      <c r="H29" s="16">
        <v>0</v>
      </c>
      <c r="I29" s="16">
        <f t="shared" si="28"/>
        <v>-0.70399999999999996</v>
      </c>
      <c r="J29" s="16">
        <v>0</v>
      </c>
      <c r="K29" s="37">
        <v>0</v>
      </c>
      <c r="L29" s="20">
        <v>0</v>
      </c>
      <c r="M29" s="37">
        <v>0.70399999999999996</v>
      </c>
      <c r="N29" s="28">
        <v>0</v>
      </c>
      <c r="O29" s="28">
        <v>-10.606000000000002</v>
      </c>
      <c r="P29" s="36" t="s">
        <v>28</v>
      </c>
      <c r="Q29" s="18">
        <f t="shared" si="26"/>
        <v>0.70399999999999996</v>
      </c>
      <c r="R29" s="53" t="s">
        <v>28</v>
      </c>
      <c r="S29" s="50" t="s">
        <v>28</v>
      </c>
      <c r="T29" s="54" t="s">
        <v>83</v>
      </c>
      <c r="U29"/>
      <c r="V29" s="15"/>
      <c r="W29" s="15"/>
    </row>
    <row r="30" spans="1:23" ht="29.25" customHeight="1" x14ac:dyDescent="0.2">
      <c r="A30" s="30" t="s">
        <v>50</v>
      </c>
      <c r="B30" s="31" t="s">
        <v>51</v>
      </c>
      <c r="C30" s="31"/>
      <c r="D30" s="36">
        <f t="shared" si="21"/>
        <v>0</v>
      </c>
      <c r="E30" s="18">
        <f t="shared" si="22"/>
        <v>0</v>
      </c>
      <c r="F30" s="18">
        <v>0</v>
      </c>
      <c r="G30" s="18">
        <f t="shared" si="19"/>
        <v>6.5830000000000002</v>
      </c>
      <c r="H30" s="16">
        <v>0</v>
      </c>
      <c r="I30" s="16" t="s">
        <v>28</v>
      </c>
      <c r="J30" s="16">
        <v>0</v>
      </c>
      <c r="K30" s="37">
        <v>0</v>
      </c>
      <c r="L30" s="20">
        <v>0</v>
      </c>
      <c r="M30" s="37">
        <v>6.5830000000000002</v>
      </c>
      <c r="N30" s="28">
        <v>0</v>
      </c>
      <c r="O30" s="28">
        <v>-2.17</v>
      </c>
      <c r="P30" s="36" t="s">
        <v>28</v>
      </c>
      <c r="Q30" s="18">
        <f t="shared" si="26"/>
        <v>6.5830000000000002</v>
      </c>
      <c r="R30" s="53" t="s">
        <v>28</v>
      </c>
      <c r="S30" s="50" t="s">
        <v>28</v>
      </c>
      <c r="T30" s="36" t="s">
        <v>28</v>
      </c>
      <c r="U30"/>
      <c r="V30" s="15"/>
      <c r="W30" s="15"/>
    </row>
    <row r="31" spans="1:23" ht="29.25" customHeight="1" x14ac:dyDescent="0.2">
      <c r="A31" s="30" t="s">
        <v>50</v>
      </c>
      <c r="B31" s="31" t="s">
        <v>96</v>
      </c>
      <c r="C31" s="31"/>
      <c r="D31" s="36" t="str">
        <f t="shared" si="21"/>
        <v>нд</v>
      </c>
      <c r="E31" s="18" t="str">
        <f t="shared" si="22"/>
        <v>нд</v>
      </c>
      <c r="F31" s="18" t="str">
        <f t="shared" si="23"/>
        <v>нд</v>
      </c>
      <c r="G31" s="18" t="str">
        <f t="shared" si="19"/>
        <v>нд</v>
      </c>
      <c r="H31" s="16" t="s">
        <v>28</v>
      </c>
      <c r="I31" s="16" t="s">
        <v>28</v>
      </c>
      <c r="J31" s="16" t="s">
        <v>28</v>
      </c>
      <c r="K31" s="37" t="s">
        <v>28</v>
      </c>
      <c r="L31" s="20" t="s">
        <v>28</v>
      </c>
      <c r="M31" s="37" t="s">
        <v>28</v>
      </c>
      <c r="N31" s="28" t="s">
        <v>28</v>
      </c>
      <c r="O31" s="28" t="s">
        <v>28</v>
      </c>
      <c r="P31" s="28" t="s">
        <v>28</v>
      </c>
      <c r="Q31" s="28" t="s">
        <v>28</v>
      </c>
      <c r="R31" s="29" t="s">
        <v>28</v>
      </c>
      <c r="S31" s="29" t="s">
        <v>28</v>
      </c>
      <c r="T31" s="36" t="s">
        <v>28</v>
      </c>
      <c r="U31"/>
      <c r="V31" s="15"/>
      <c r="W31" s="15"/>
    </row>
    <row r="32" spans="1:23" ht="29.25" customHeight="1" x14ac:dyDescent="0.2">
      <c r="A32" s="30" t="s">
        <v>52</v>
      </c>
      <c r="B32" s="31" t="s">
        <v>53</v>
      </c>
      <c r="C32" s="31"/>
      <c r="D32" s="36" t="str">
        <f t="shared" si="21"/>
        <v>нд</v>
      </c>
      <c r="E32" s="18" t="str">
        <f t="shared" si="22"/>
        <v>нд</v>
      </c>
      <c r="F32" s="18" t="str">
        <f t="shared" si="23"/>
        <v>нд</v>
      </c>
      <c r="G32" s="18" t="str">
        <f t="shared" si="19"/>
        <v>нд</v>
      </c>
      <c r="H32" s="16" t="s">
        <v>28</v>
      </c>
      <c r="I32" s="16" t="s">
        <v>28</v>
      </c>
      <c r="J32" s="16" t="s">
        <v>28</v>
      </c>
      <c r="K32" s="37" t="s">
        <v>28</v>
      </c>
      <c r="L32" s="20" t="s">
        <v>28</v>
      </c>
      <c r="M32" s="37" t="s">
        <v>28</v>
      </c>
      <c r="N32" s="28" t="s">
        <v>28</v>
      </c>
      <c r="O32" s="28" t="s">
        <v>28</v>
      </c>
      <c r="P32" s="28" t="s">
        <v>28</v>
      </c>
      <c r="Q32" s="28" t="s">
        <v>28</v>
      </c>
      <c r="R32" s="29" t="s">
        <v>28</v>
      </c>
      <c r="S32" s="29" t="s">
        <v>28</v>
      </c>
      <c r="T32" s="36" t="s">
        <v>28</v>
      </c>
      <c r="U32"/>
      <c r="V32" s="15"/>
      <c r="W32" s="15"/>
    </row>
    <row r="33" spans="1:23" ht="29.25" customHeight="1" x14ac:dyDescent="0.2">
      <c r="A33" s="30" t="s">
        <v>54</v>
      </c>
      <c r="B33" s="31" t="s">
        <v>55</v>
      </c>
      <c r="C33" s="31"/>
      <c r="D33" s="36" t="str">
        <f t="shared" si="21"/>
        <v>нд</v>
      </c>
      <c r="E33" s="18" t="str">
        <f t="shared" si="22"/>
        <v>нд</v>
      </c>
      <c r="F33" s="18" t="str">
        <f t="shared" si="23"/>
        <v>нд</v>
      </c>
      <c r="G33" s="18" t="str">
        <f t="shared" si="19"/>
        <v>нд</v>
      </c>
      <c r="H33" s="16" t="s">
        <v>28</v>
      </c>
      <c r="I33" s="16" t="s">
        <v>28</v>
      </c>
      <c r="J33" s="16" t="s">
        <v>28</v>
      </c>
      <c r="K33" s="37" t="s">
        <v>28</v>
      </c>
      <c r="L33" s="20" t="s">
        <v>28</v>
      </c>
      <c r="M33" s="37" t="s">
        <v>28</v>
      </c>
      <c r="N33" s="28" t="s">
        <v>28</v>
      </c>
      <c r="O33" s="28" t="s">
        <v>28</v>
      </c>
      <c r="P33" s="28" t="s">
        <v>28</v>
      </c>
      <c r="Q33" s="28" t="s">
        <v>28</v>
      </c>
      <c r="R33" s="29" t="s">
        <v>28</v>
      </c>
      <c r="S33" s="29" t="s">
        <v>28</v>
      </c>
      <c r="T33" s="36" t="s">
        <v>28</v>
      </c>
      <c r="U33"/>
      <c r="V33" s="15"/>
      <c r="W33" s="15"/>
    </row>
    <row r="34" spans="1:23" ht="29.25" customHeight="1" x14ac:dyDescent="0.2">
      <c r="A34" s="30" t="s">
        <v>56</v>
      </c>
      <c r="B34" s="31" t="s">
        <v>77</v>
      </c>
      <c r="C34" s="31"/>
      <c r="D34" s="36" t="str">
        <f t="shared" si="21"/>
        <v>нд</v>
      </c>
      <c r="E34" s="18" t="str">
        <f t="shared" si="22"/>
        <v>нд</v>
      </c>
      <c r="F34" s="18" t="str">
        <f t="shared" si="23"/>
        <v>нд</v>
      </c>
      <c r="G34" s="18" t="str">
        <f t="shared" si="19"/>
        <v>нд</v>
      </c>
      <c r="H34" s="18" t="s">
        <v>28</v>
      </c>
      <c r="I34" s="18" t="s">
        <v>28</v>
      </c>
      <c r="J34" s="18" t="s">
        <v>28</v>
      </c>
      <c r="K34" s="37" t="s">
        <v>28</v>
      </c>
      <c r="L34" s="18" t="s">
        <v>28</v>
      </c>
      <c r="M34" s="37" t="s">
        <v>28</v>
      </c>
      <c r="N34" s="18" t="s">
        <v>28</v>
      </c>
      <c r="O34" s="18" t="s">
        <v>28</v>
      </c>
      <c r="P34" s="28" t="s">
        <v>28</v>
      </c>
      <c r="Q34" s="28" t="s">
        <v>28</v>
      </c>
      <c r="R34" s="29" t="s">
        <v>28</v>
      </c>
      <c r="S34" s="29" t="s">
        <v>28</v>
      </c>
      <c r="T34" s="36" t="s">
        <v>28</v>
      </c>
      <c r="U34"/>
      <c r="V34" s="15"/>
      <c r="W34" s="15"/>
    </row>
    <row r="35" spans="1:23" ht="29.25" customHeight="1" x14ac:dyDescent="0.2">
      <c r="A35" s="30" t="s">
        <v>57</v>
      </c>
      <c r="B35" s="31" t="s">
        <v>58</v>
      </c>
      <c r="C35" s="31" t="s">
        <v>27</v>
      </c>
      <c r="D35" s="36">
        <f>D36+D44+D64</f>
        <v>2.8205999999999998</v>
      </c>
      <c r="E35" s="36">
        <f t="shared" ref="E35:S35" si="29">E36+E44+E64</f>
        <v>28.743720000000003</v>
      </c>
      <c r="F35" s="36">
        <f t="shared" si="29"/>
        <v>2.7709999999999999</v>
      </c>
      <c r="G35" s="36">
        <f t="shared" si="29"/>
        <v>31.572220000000002</v>
      </c>
      <c r="H35" s="36">
        <f t="shared" si="29"/>
        <v>4.959999999999995E-2</v>
      </c>
      <c r="I35" s="36">
        <f t="shared" si="29"/>
        <v>-2.8285</v>
      </c>
      <c r="J35" s="36">
        <f t="shared" si="29"/>
        <v>2.8205999999999998</v>
      </c>
      <c r="K35" s="36">
        <f t="shared" si="29"/>
        <v>28.743720000000003</v>
      </c>
      <c r="L35" s="36">
        <f t="shared" si="29"/>
        <v>2.7709999999999999</v>
      </c>
      <c r="M35" s="36">
        <f t="shared" si="29"/>
        <v>31.572220000000002</v>
      </c>
      <c r="N35" s="36">
        <f t="shared" si="29"/>
        <v>-2.7214</v>
      </c>
      <c r="O35" s="36">
        <f t="shared" si="29"/>
        <v>-34.40072</v>
      </c>
      <c r="P35" s="36">
        <f t="shared" si="29"/>
        <v>-4.9600000000000061E-2</v>
      </c>
      <c r="Q35" s="36">
        <f t="shared" si="29"/>
        <v>2.8284999999999982</v>
      </c>
      <c r="R35" s="53">
        <f t="shared" si="29"/>
        <v>71.538302118139114</v>
      </c>
      <c r="S35" s="53">
        <f t="shared" si="29"/>
        <v>-5.9504267791291259</v>
      </c>
      <c r="T35" s="36" t="s">
        <v>28</v>
      </c>
      <c r="U35"/>
      <c r="V35" s="15"/>
      <c r="W35" s="15"/>
    </row>
    <row r="36" spans="1:23" ht="30.75" customHeight="1" x14ac:dyDescent="0.2">
      <c r="A36" s="30" t="s">
        <v>59</v>
      </c>
      <c r="B36" s="31" t="s">
        <v>60</v>
      </c>
      <c r="C36" s="31" t="s">
        <v>27</v>
      </c>
      <c r="D36" s="36">
        <f t="shared" si="21"/>
        <v>0.51260000000000006</v>
      </c>
      <c r="E36" s="18">
        <f t="shared" si="22"/>
        <v>4.9480000000000004</v>
      </c>
      <c r="F36" s="18">
        <f t="shared" si="23"/>
        <v>0.29700000000000004</v>
      </c>
      <c r="G36" s="18">
        <f t="shared" si="19"/>
        <v>6.5167620000000008</v>
      </c>
      <c r="H36" s="16">
        <f>H37</f>
        <v>0.21559999999999996</v>
      </c>
      <c r="I36" s="16">
        <f t="shared" ref="I36:S36" si="30">I37</f>
        <v>-1.5687620000000009</v>
      </c>
      <c r="J36" s="16">
        <f t="shared" si="30"/>
        <v>0.51260000000000006</v>
      </c>
      <c r="K36" s="16">
        <f t="shared" si="30"/>
        <v>4.9480000000000004</v>
      </c>
      <c r="L36" s="16">
        <f t="shared" si="30"/>
        <v>0.29700000000000004</v>
      </c>
      <c r="M36" s="16">
        <f t="shared" si="30"/>
        <v>6.5167620000000008</v>
      </c>
      <c r="N36" s="16">
        <f t="shared" si="30"/>
        <v>-8.1400000000000014E-2</v>
      </c>
      <c r="O36" s="16">
        <f t="shared" si="30"/>
        <v>-8.0855240000000013</v>
      </c>
      <c r="P36" s="16">
        <f t="shared" si="30"/>
        <v>-0.21559999999999996</v>
      </c>
      <c r="Q36" s="16">
        <f t="shared" si="30"/>
        <v>1.5687620000000009</v>
      </c>
      <c r="R36" s="52">
        <f t="shared" si="30"/>
        <v>-40.598850134818186</v>
      </c>
      <c r="S36" s="52">
        <f t="shared" si="30"/>
        <v>32.173652580653922</v>
      </c>
      <c r="T36" s="36" t="s">
        <v>28</v>
      </c>
      <c r="U36"/>
      <c r="V36" s="15"/>
      <c r="W36" s="15"/>
    </row>
    <row r="37" spans="1:23" ht="36.75" customHeight="1" x14ac:dyDescent="0.2">
      <c r="A37" s="30" t="s">
        <v>61</v>
      </c>
      <c r="B37" s="31" t="s">
        <v>62</v>
      </c>
      <c r="C37" s="31"/>
      <c r="D37" s="36">
        <f t="shared" si="21"/>
        <v>0.51260000000000006</v>
      </c>
      <c r="E37" s="18">
        <f t="shared" si="22"/>
        <v>4.9480000000000004</v>
      </c>
      <c r="F37" s="18">
        <f t="shared" si="23"/>
        <v>0.29700000000000004</v>
      </c>
      <c r="G37" s="18">
        <f t="shared" si="19"/>
        <v>6.5167620000000008</v>
      </c>
      <c r="H37" s="16">
        <f>H39+H40+H41+H42+H43</f>
        <v>0.21559999999999996</v>
      </c>
      <c r="I37" s="16">
        <f t="shared" ref="I37:S37" si="31">I39+I40+I41+I42+I43</f>
        <v>-1.5687620000000009</v>
      </c>
      <c r="J37" s="16">
        <f t="shared" si="31"/>
        <v>0.51260000000000006</v>
      </c>
      <c r="K37" s="16">
        <f t="shared" si="31"/>
        <v>4.9480000000000004</v>
      </c>
      <c r="L37" s="16">
        <f t="shared" si="31"/>
        <v>0.29700000000000004</v>
      </c>
      <c r="M37" s="16">
        <f t="shared" si="31"/>
        <v>6.5167620000000008</v>
      </c>
      <c r="N37" s="16">
        <f t="shared" si="31"/>
        <v>-8.1400000000000014E-2</v>
      </c>
      <c r="O37" s="16">
        <f t="shared" si="31"/>
        <v>-8.0855240000000013</v>
      </c>
      <c r="P37" s="16">
        <f t="shared" si="31"/>
        <v>-0.21559999999999996</v>
      </c>
      <c r="Q37" s="16">
        <f t="shared" si="31"/>
        <v>1.5687620000000009</v>
      </c>
      <c r="R37" s="52">
        <f t="shared" si="31"/>
        <v>-40.598850134818186</v>
      </c>
      <c r="S37" s="52">
        <f t="shared" si="31"/>
        <v>32.173652580653922</v>
      </c>
      <c r="T37" s="36" t="s">
        <v>28</v>
      </c>
      <c r="U37"/>
      <c r="V37" s="15"/>
      <c r="W37" s="15"/>
    </row>
    <row r="38" spans="1:23" ht="32.25" customHeight="1" x14ac:dyDescent="0.2">
      <c r="A38" s="30" t="s">
        <v>61</v>
      </c>
      <c r="B38" s="31" t="s">
        <v>97</v>
      </c>
      <c r="C38" s="31" t="s">
        <v>98</v>
      </c>
      <c r="D38" s="36" t="str">
        <f t="shared" si="21"/>
        <v>нд</v>
      </c>
      <c r="E38" s="18" t="str">
        <f t="shared" si="22"/>
        <v>нд</v>
      </c>
      <c r="F38" s="18" t="str">
        <f t="shared" si="23"/>
        <v>нд</v>
      </c>
      <c r="G38" s="18" t="str">
        <f t="shared" si="19"/>
        <v>нд</v>
      </c>
      <c r="H38" s="16" t="s">
        <v>28</v>
      </c>
      <c r="I38" s="16" t="s">
        <v>28</v>
      </c>
      <c r="J38" s="16" t="s">
        <v>28</v>
      </c>
      <c r="K38" s="37" t="s">
        <v>28</v>
      </c>
      <c r="L38" s="19" t="s">
        <v>28</v>
      </c>
      <c r="M38" s="37" t="s">
        <v>28</v>
      </c>
      <c r="N38" s="28" t="s">
        <v>28</v>
      </c>
      <c r="O38" s="28" t="s">
        <v>28</v>
      </c>
      <c r="P38" s="28" t="s">
        <v>28</v>
      </c>
      <c r="Q38" s="28" t="s">
        <v>28</v>
      </c>
      <c r="R38" s="29" t="s">
        <v>28</v>
      </c>
      <c r="S38" s="29" t="s">
        <v>28</v>
      </c>
      <c r="T38" s="37" t="s">
        <v>166</v>
      </c>
      <c r="U38" s="14"/>
      <c r="V38" s="15"/>
      <c r="W38" s="15"/>
    </row>
    <row r="39" spans="1:23" ht="29.25" customHeight="1" x14ac:dyDescent="0.2">
      <c r="A39" s="30" t="s">
        <v>61</v>
      </c>
      <c r="B39" s="31" t="s">
        <v>165</v>
      </c>
      <c r="C39" s="31" t="s">
        <v>99</v>
      </c>
      <c r="D39" s="36">
        <f t="shared" si="21"/>
        <v>0.25600000000000001</v>
      </c>
      <c r="E39" s="18">
        <f t="shared" si="22"/>
        <v>2.387</v>
      </c>
      <c r="F39" s="18">
        <f t="shared" si="23"/>
        <v>0</v>
      </c>
      <c r="G39" s="18">
        <f t="shared" si="19"/>
        <v>4.2830000000000004</v>
      </c>
      <c r="H39" s="16">
        <f>D39-F39</f>
        <v>0.25600000000000001</v>
      </c>
      <c r="I39" s="16">
        <f t="shared" ref="I39" si="32">E39-G39</f>
        <v>-1.8960000000000004</v>
      </c>
      <c r="J39" s="16">
        <v>0.25600000000000001</v>
      </c>
      <c r="K39" s="37">
        <v>2.387</v>
      </c>
      <c r="L39" s="19">
        <v>0</v>
      </c>
      <c r="M39" s="37">
        <v>4.2830000000000004</v>
      </c>
      <c r="N39" s="28">
        <f t="shared" ref="N39" si="33">H39-L39</f>
        <v>0.25600000000000001</v>
      </c>
      <c r="O39" s="28">
        <f>I39-M39</f>
        <v>-6.1790000000000003</v>
      </c>
      <c r="P39" s="28">
        <f t="shared" ref="P39" si="34">L39-J39</f>
        <v>-0.25600000000000001</v>
      </c>
      <c r="Q39" s="28">
        <f t="shared" ref="Q39" si="35">M39-K39</f>
        <v>1.8960000000000004</v>
      </c>
      <c r="R39" s="29">
        <f t="shared" ref="R39" si="36">P39/J39*100</f>
        <v>-100</v>
      </c>
      <c r="S39" s="29">
        <f t="shared" ref="S39" si="37">Q39/K39*100</f>
        <v>79.430247172182661</v>
      </c>
      <c r="T39" s="37" t="s">
        <v>167</v>
      </c>
      <c r="U39" s="15"/>
      <c r="V39" s="15"/>
      <c r="W39" s="15"/>
    </row>
    <row r="40" spans="1:23" ht="25.5" customHeight="1" x14ac:dyDescent="0.2">
      <c r="A40" s="30" t="s">
        <v>61</v>
      </c>
      <c r="B40" s="31" t="s">
        <v>100</v>
      </c>
      <c r="C40" s="31" t="s">
        <v>101</v>
      </c>
      <c r="D40" s="36">
        <f t="shared" si="21"/>
        <v>3.56E-2</v>
      </c>
      <c r="E40" s="18">
        <f t="shared" si="22"/>
        <v>0.33300000000000002</v>
      </c>
      <c r="F40" s="18">
        <f t="shared" si="23"/>
        <v>3.9E-2</v>
      </c>
      <c r="G40" s="18">
        <f t="shared" si="19"/>
        <v>0.308</v>
      </c>
      <c r="H40" s="16">
        <f t="shared" ref="H40:H43" si="38">D40-F40</f>
        <v>-3.4000000000000002E-3</v>
      </c>
      <c r="I40" s="16">
        <f t="shared" ref="I40:I43" si="39">E40-G40</f>
        <v>2.5000000000000022E-2</v>
      </c>
      <c r="J40" s="16">
        <v>3.56E-2</v>
      </c>
      <c r="K40" s="37">
        <v>0.33300000000000002</v>
      </c>
      <c r="L40" s="16">
        <v>3.9E-2</v>
      </c>
      <c r="M40" s="37">
        <v>0.308</v>
      </c>
      <c r="N40" s="28">
        <f t="shared" ref="N40:N43" si="40">H40-L40</f>
        <v>-4.24E-2</v>
      </c>
      <c r="O40" s="28">
        <f t="shared" ref="O40:O43" si="41">I40-M40</f>
        <v>-0.28299999999999997</v>
      </c>
      <c r="P40" s="28">
        <f t="shared" ref="P40:P43" si="42">L40-J40</f>
        <v>3.4000000000000002E-3</v>
      </c>
      <c r="Q40" s="28">
        <f t="shared" ref="Q40:Q43" si="43">M40-K40</f>
        <v>-2.5000000000000022E-2</v>
      </c>
      <c r="R40" s="29">
        <f t="shared" ref="R40:R43" si="44">P40/J40*100</f>
        <v>9.5505617977528097</v>
      </c>
      <c r="S40" s="29">
        <f t="shared" ref="S40:S43" si="45">Q40/K40*100</f>
        <v>-7.5075075075075128</v>
      </c>
      <c r="T40" s="37" t="s">
        <v>166</v>
      </c>
      <c r="U40" s="15"/>
      <c r="V40" s="15"/>
      <c r="W40" s="15"/>
    </row>
    <row r="41" spans="1:23" ht="33" customHeight="1" x14ac:dyDescent="0.2">
      <c r="A41" s="30" t="s">
        <v>61</v>
      </c>
      <c r="B41" s="31" t="s">
        <v>102</v>
      </c>
      <c r="C41" s="31" t="s">
        <v>103</v>
      </c>
      <c r="D41" s="36">
        <f t="shared" si="21"/>
        <v>2.7E-2</v>
      </c>
      <c r="E41" s="18">
        <f t="shared" si="22"/>
        <v>0.26700000000000002</v>
      </c>
      <c r="F41" s="18">
        <f t="shared" si="23"/>
        <v>3.1E-2</v>
      </c>
      <c r="G41" s="18">
        <f t="shared" si="19"/>
        <v>0.23799999999999999</v>
      </c>
      <c r="H41" s="16">
        <f t="shared" si="38"/>
        <v>-4.0000000000000001E-3</v>
      </c>
      <c r="I41" s="16">
        <f t="shared" si="39"/>
        <v>2.9000000000000026E-2</v>
      </c>
      <c r="J41" s="16">
        <v>2.7E-2</v>
      </c>
      <c r="K41" s="37">
        <v>0.26700000000000002</v>
      </c>
      <c r="L41" s="16">
        <v>3.1E-2</v>
      </c>
      <c r="M41" s="37">
        <v>0.23799999999999999</v>
      </c>
      <c r="N41" s="28">
        <f t="shared" si="40"/>
        <v>-3.5000000000000003E-2</v>
      </c>
      <c r="O41" s="28">
        <f t="shared" si="41"/>
        <v>-0.20899999999999996</v>
      </c>
      <c r="P41" s="28">
        <f t="shared" si="42"/>
        <v>4.0000000000000001E-3</v>
      </c>
      <c r="Q41" s="28">
        <f t="shared" si="43"/>
        <v>-2.9000000000000026E-2</v>
      </c>
      <c r="R41" s="29">
        <f t="shared" si="44"/>
        <v>14.814814814814813</v>
      </c>
      <c r="S41" s="29">
        <f t="shared" si="45"/>
        <v>-10.861423220973791</v>
      </c>
      <c r="T41" s="37" t="s">
        <v>93</v>
      </c>
      <c r="U41" s="15"/>
      <c r="V41" s="15"/>
      <c r="W41" s="15"/>
    </row>
    <row r="42" spans="1:23" ht="24.75" customHeight="1" x14ac:dyDescent="0.2">
      <c r="A42" s="30" t="s">
        <v>61</v>
      </c>
      <c r="B42" s="31" t="s">
        <v>104</v>
      </c>
      <c r="C42" s="31" t="s">
        <v>105</v>
      </c>
      <c r="D42" s="36">
        <f t="shared" si="21"/>
        <v>7.9000000000000001E-2</v>
      </c>
      <c r="E42" s="18">
        <f t="shared" si="22"/>
        <v>0.84</v>
      </c>
      <c r="F42" s="18">
        <f t="shared" si="23"/>
        <v>9.5000000000000001E-2</v>
      </c>
      <c r="G42" s="18">
        <f t="shared" si="19"/>
        <v>0.6887620000000001</v>
      </c>
      <c r="H42" s="16">
        <f t="shared" si="38"/>
        <v>-1.6E-2</v>
      </c>
      <c r="I42" s="16">
        <f t="shared" si="39"/>
        <v>0.15123799999999987</v>
      </c>
      <c r="J42" s="16">
        <v>7.9000000000000001E-2</v>
      </c>
      <c r="K42" s="37">
        <v>0.84</v>
      </c>
      <c r="L42" s="16">
        <v>9.5000000000000001E-2</v>
      </c>
      <c r="M42" s="37">
        <v>0.6887620000000001</v>
      </c>
      <c r="N42" s="28">
        <f t="shared" si="40"/>
        <v>-0.111</v>
      </c>
      <c r="O42" s="28">
        <f t="shared" si="41"/>
        <v>-0.53752400000000022</v>
      </c>
      <c r="P42" s="28">
        <f t="shared" si="42"/>
        <v>1.6E-2</v>
      </c>
      <c r="Q42" s="28">
        <f t="shared" si="43"/>
        <v>-0.15123799999999987</v>
      </c>
      <c r="R42" s="29">
        <f t="shared" si="44"/>
        <v>20.253164556962027</v>
      </c>
      <c r="S42" s="29">
        <f t="shared" si="45"/>
        <v>-18.004523809523796</v>
      </c>
      <c r="T42" s="55" t="s">
        <v>168</v>
      </c>
      <c r="U42" s="15"/>
      <c r="V42" s="15"/>
      <c r="W42" s="15"/>
    </row>
    <row r="43" spans="1:23" ht="24" customHeight="1" x14ac:dyDescent="0.2">
      <c r="A43" s="30" t="s">
        <v>61</v>
      </c>
      <c r="B43" s="31" t="s">
        <v>106</v>
      </c>
      <c r="C43" s="31" t="s">
        <v>107</v>
      </c>
      <c r="D43" s="36">
        <f t="shared" si="21"/>
        <v>0.115</v>
      </c>
      <c r="E43" s="18">
        <f t="shared" si="22"/>
        <v>1.121</v>
      </c>
      <c r="F43" s="18">
        <f t="shared" si="23"/>
        <v>0.13200000000000001</v>
      </c>
      <c r="G43" s="18">
        <f t="shared" si="19"/>
        <v>0.999</v>
      </c>
      <c r="H43" s="16">
        <f t="shared" si="38"/>
        <v>-1.7000000000000001E-2</v>
      </c>
      <c r="I43" s="16">
        <f t="shared" si="39"/>
        <v>0.122</v>
      </c>
      <c r="J43" s="16">
        <v>0.115</v>
      </c>
      <c r="K43" s="37">
        <v>1.121</v>
      </c>
      <c r="L43" s="16">
        <v>0.13200000000000001</v>
      </c>
      <c r="M43" s="37">
        <v>0.999</v>
      </c>
      <c r="N43" s="28">
        <f t="shared" si="40"/>
        <v>-0.14900000000000002</v>
      </c>
      <c r="O43" s="28">
        <f t="shared" si="41"/>
        <v>-0.877</v>
      </c>
      <c r="P43" s="28">
        <f t="shared" si="42"/>
        <v>1.7000000000000001E-2</v>
      </c>
      <c r="Q43" s="28">
        <f t="shared" si="43"/>
        <v>-0.122</v>
      </c>
      <c r="R43" s="29">
        <f t="shared" si="44"/>
        <v>14.782608695652174</v>
      </c>
      <c r="S43" s="29">
        <f t="shared" si="45"/>
        <v>-10.88314005352364</v>
      </c>
      <c r="T43" s="37" t="s">
        <v>93</v>
      </c>
      <c r="U43" s="15"/>
      <c r="V43" s="15"/>
      <c r="W43" s="15"/>
    </row>
    <row r="44" spans="1:23" ht="24" customHeight="1" x14ac:dyDescent="0.2">
      <c r="A44" s="30" t="s">
        <v>63</v>
      </c>
      <c r="B44" s="31" t="s">
        <v>64</v>
      </c>
      <c r="C44" s="31" t="s">
        <v>27</v>
      </c>
      <c r="D44" s="36">
        <f t="shared" si="21"/>
        <v>0.53600000000000003</v>
      </c>
      <c r="E44" s="18">
        <f t="shared" si="22"/>
        <v>5.7567199999999996</v>
      </c>
      <c r="F44" s="18">
        <f t="shared" si="23"/>
        <v>0.61799999999999999</v>
      </c>
      <c r="G44" s="18">
        <f t="shared" si="19"/>
        <v>5.1896630000000004</v>
      </c>
      <c r="H44" s="16">
        <f>H45</f>
        <v>-8.2000000000000045E-2</v>
      </c>
      <c r="I44" s="16">
        <f>I45</f>
        <v>0.56705699999999992</v>
      </c>
      <c r="J44" s="16">
        <f>J45</f>
        <v>0.53600000000000003</v>
      </c>
      <c r="K44" s="37">
        <f>K45</f>
        <v>5.7567199999999996</v>
      </c>
      <c r="L44" s="37">
        <f t="shared" ref="L44:S44" si="46">L45</f>
        <v>0.61799999999999999</v>
      </c>
      <c r="M44" s="37">
        <f t="shared" si="46"/>
        <v>5.1896630000000004</v>
      </c>
      <c r="N44" s="37">
        <f>N45</f>
        <v>-0.70000000000000007</v>
      </c>
      <c r="O44" s="37">
        <f t="shared" si="46"/>
        <v>-4.6226060000000002</v>
      </c>
      <c r="P44" s="37">
        <f t="shared" si="46"/>
        <v>8.2000000000000045E-2</v>
      </c>
      <c r="Q44" s="37">
        <f t="shared" si="46"/>
        <v>-0.56705699999999992</v>
      </c>
      <c r="R44" s="51">
        <f t="shared" si="46"/>
        <v>107.39674593241556</v>
      </c>
      <c r="S44" s="51">
        <f t="shared" si="46"/>
        <v>-48.25099881208083</v>
      </c>
      <c r="T44" s="36" t="s">
        <v>28</v>
      </c>
      <c r="U44" s="15"/>
      <c r="V44" s="15"/>
      <c r="W44" s="15"/>
    </row>
    <row r="45" spans="1:23" ht="36" customHeight="1" x14ac:dyDescent="0.2">
      <c r="A45" s="30" t="s">
        <v>63</v>
      </c>
      <c r="B45" s="31" t="s">
        <v>66</v>
      </c>
      <c r="C45" s="31" t="s">
        <v>27</v>
      </c>
      <c r="D45" s="36">
        <f t="shared" si="21"/>
        <v>0.53600000000000003</v>
      </c>
      <c r="E45" s="18">
        <f t="shared" si="22"/>
        <v>5.7567199999999996</v>
      </c>
      <c r="F45" s="18">
        <f t="shared" si="23"/>
        <v>0.61799999999999999</v>
      </c>
      <c r="G45" s="18">
        <f t="shared" si="19"/>
        <v>5.1896630000000004</v>
      </c>
      <c r="H45" s="16">
        <f>H46+H50+H57+H58</f>
        <v>-8.2000000000000045E-2</v>
      </c>
      <c r="I45" s="16">
        <f>I46+I50+I57+I58</f>
        <v>0.56705699999999992</v>
      </c>
      <c r="J45" s="16">
        <f>J46+J50+J57+J58</f>
        <v>0.53600000000000003</v>
      </c>
      <c r="K45" s="37">
        <f>K46+K50+K57+K58</f>
        <v>5.7567199999999996</v>
      </c>
      <c r="L45" s="37">
        <f t="shared" ref="L45:M45" si="47">L46+L50+L57+L58</f>
        <v>0.61799999999999999</v>
      </c>
      <c r="M45" s="37">
        <f t="shared" ref="M45" si="48">M46+M50+M57+M58</f>
        <v>5.1896630000000004</v>
      </c>
      <c r="N45" s="37">
        <f t="shared" ref="N45" si="49">N46+N50+N57+N58</f>
        <v>-0.70000000000000007</v>
      </c>
      <c r="O45" s="37">
        <f t="shared" ref="O45" si="50">O46+O50+O57+O58</f>
        <v>-4.6226060000000002</v>
      </c>
      <c r="P45" s="37">
        <f t="shared" ref="P45" si="51">P46+P50+P57+P58</f>
        <v>8.2000000000000045E-2</v>
      </c>
      <c r="Q45" s="37">
        <f t="shared" ref="Q45" si="52">Q46+Q50+Q57+Q58</f>
        <v>-0.56705699999999992</v>
      </c>
      <c r="R45" s="51">
        <f t="shared" ref="R45" si="53">R46+R50+R57+R58</f>
        <v>107.39674593241556</v>
      </c>
      <c r="S45" s="51">
        <f t="shared" ref="S45" si="54">S46+S50+S57+S58</f>
        <v>-48.25099881208083</v>
      </c>
      <c r="T45" s="36" t="s">
        <v>28</v>
      </c>
      <c r="U45" s="15"/>
      <c r="V45" s="15"/>
      <c r="W45" s="15"/>
    </row>
    <row r="46" spans="1:23" ht="40.5" customHeight="1" x14ac:dyDescent="0.2">
      <c r="A46" s="30" t="s">
        <v>65</v>
      </c>
      <c r="B46" s="31" t="s">
        <v>108</v>
      </c>
      <c r="C46" s="31" t="s">
        <v>109</v>
      </c>
      <c r="D46" s="36">
        <f t="shared" si="21"/>
        <v>7.4999999999999997E-2</v>
      </c>
      <c r="E46" s="18">
        <f t="shared" si="22"/>
        <v>1.137</v>
      </c>
      <c r="F46" s="18">
        <f t="shared" si="23"/>
        <v>9.5000000000000001E-2</v>
      </c>
      <c r="G46" s="18">
        <f t="shared" si="19"/>
        <v>1.0389999999999999</v>
      </c>
      <c r="H46" s="16">
        <f>D46-F46</f>
        <v>-2.0000000000000004E-2</v>
      </c>
      <c r="I46" s="16">
        <f t="shared" ref="I46" si="55">E46-G46</f>
        <v>9.8000000000000087E-2</v>
      </c>
      <c r="J46" s="16">
        <v>7.4999999999999997E-2</v>
      </c>
      <c r="K46" s="36">
        <v>1.137</v>
      </c>
      <c r="L46" s="16">
        <v>9.5000000000000001E-2</v>
      </c>
      <c r="M46" s="36">
        <v>1.0389999999999999</v>
      </c>
      <c r="N46" s="16">
        <f t="shared" ref="N46" si="56">H46-L46</f>
        <v>-0.115</v>
      </c>
      <c r="O46" s="16">
        <f t="shared" ref="O46" si="57">I46-M46</f>
        <v>-0.94099999999999984</v>
      </c>
      <c r="P46" s="16">
        <f t="shared" ref="P46" si="58">L46-J46</f>
        <v>2.0000000000000004E-2</v>
      </c>
      <c r="Q46" s="16">
        <f t="shared" ref="Q46" si="59">M46-K46</f>
        <v>-9.8000000000000087E-2</v>
      </c>
      <c r="R46" s="52">
        <f t="shared" ref="R46" si="60">P46/J46*100</f>
        <v>26.666666666666671</v>
      </c>
      <c r="S46" s="52">
        <f t="shared" ref="S46" si="61">Q46/K46*100</f>
        <v>-8.6191732629727422</v>
      </c>
      <c r="T46" s="36" t="s">
        <v>28</v>
      </c>
      <c r="U46" s="15"/>
      <c r="V46" s="15"/>
      <c r="W46" s="15"/>
    </row>
    <row r="47" spans="1:23" ht="39" customHeight="1" x14ac:dyDescent="0.2">
      <c r="A47" s="30" t="s">
        <v>65</v>
      </c>
      <c r="B47" s="31" t="s">
        <v>110</v>
      </c>
      <c r="C47" s="31" t="s">
        <v>111</v>
      </c>
      <c r="D47" s="36" t="str">
        <f t="shared" si="21"/>
        <v>нд</v>
      </c>
      <c r="E47" s="18" t="str">
        <f t="shared" si="22"/>
        <v>нд</v>
      </c>
      <c r="F47" s="18" t="str">
        <f t="shared" si="23"/>
        <v>нд</v>
      </c>
      <c r="G47" s="18" t="str">
        <f t="shared" si="19"/>
        <v>нд</v>
      </c>
      <c r="H47" s="16" t="s">
        <v>28</v>
      </c>
      <c r="I47" s="16" t="s">
        <v>28</v>
      </c>
      <c r="J47" s="16" t="s">
        <v>28</v>
      </c>
      <c r="K47" s="36" t="s">
        <v>28</v>
      </c>
      <c r="L47" s="16" t="s">
        <v>28</v>
      </c>
      <c r="M47" s="36" t="s">
        <v>28</v>
      </c>
      <c r="N47" s="16" t="s">
        <v>28</v>
      </c>
      <c r="O47" s="16" t="s">
        <v>28</v>
      </c>
      <c r="P47" s="16" t="s">
        <v>28</v>
      </c>
      <c r="Q47" s="28">
        <v>2.448000000000004</v>
      </c>
      <c r="R47" s="52" t="s">
        <v>28</v>
      </c>
      <c r="S47" s="29">
        <v>10.459750470005146</v>
      </c>
      <c r="T47" s="36" t="s">
        <v>166</v>
      </c>
      <c r="U47" s="15"/>
      <c r="V47" s="15"/>
      <c r="W47" s="15"/>
    </row>
    <row r="48" spans="1:23" x14ac:dyDescent="0.2">
      <c r="A48" s="30" t="s">
        <v>65</v>
      </c>
      <c r="B48" s="31" t="s">
        <v>112</v>
      </c>
      <c r="C48" s="31" t="s">
        <v>113</v>
      </c>
      <c r="D48" s="36" t="str">
        <f t="shared" si="21"/>
        <v>нд</v>
      </c>
      <c r="E48" s="18" t="str">
        <f t="shared" si="22"/>
        <v>нд</v>
      </c>
      <c r="F48" s="18" t="str">
        <f t="shared" si="23"/>
        <v>нд</v>
      </c>
      <c r="G48" s="18" t="str">
        <f t="shared" si="19"/>
        <v>нд</v>
      </c>
      <c r="H48" s="16" t="s">
        <v>28</v>
      </c>
      <c r="I48" s="16" t="s">
        <v>28</v>
      </c>
      <c r="J48" s="16" t="s">
        <v>28</v>
      </c>
      <c r="K48" s="36" t="s">
        <v>28</v>
      </c>
      <c r="L48" s="16" t="s">
        <v>28</v>
      </c>
      <c r="M48" s="36" t="s">
        <v>28</v>
      </c>
      <c r="N48" s="16" t="s">
        <v>28</v>
      </c>
      <c r="O48" s="16" t="s">
        <v>28</v>
      </c>
      <c r="P48" s="16" t="s">
        <v>28</v>
      </c>
      <c r="Q48" s="28">
        <v>-0.57899999999999974</v>
      </c>
      <c r="R48" s="52" t="s">
        <v>28</v>
      </c>
      <c r="S48" s="29">
        <v>-20.146137787056361</v>
      </c>
      <c r="T48" s="36" t="s">
        <v>166</v>
      </c>
      <c r="U48" s="15"/>
      <c r="V48" s="15"/>
      <c r="W48" s="15"/>
    </row>
    <row r="49" spans="1:23" ht="41.25" customHeight="1" x14ac:dyDescent="0.2">
      <c r="A49" s="30" t="s">
        <v>65</v>
      </c>
      <c r="B49" s="31" t="s">
        <v>114</v>
      </c>
      <c r="C49" s="31" t="s">
        <v>115</v>
      </c>
      <c r="D49" s="36" t="str">
        <f t="shared" si="21"/>
        <v>нд</v>
      </c>
      <c r="E49" s="18" t="str">
        <f t="shared" si="22"/>
        <v>нд</v>
      </c>
      <c r="F49" s="18" t="str">
        <f t="shared" si="23"/>
        <v>нд</v>
      </c>
      <c r="G49" s="18" t="str">
        <f t="shared" si="19"/>
        <v>нд</v>
      </c>
      <c r="H49" s="16" t="s">
        <v>28</v>
      </c>
      <c r="I49" s="16" t="s">
        <v>28</v>
      </c>
      <c r="J49" s="16" t="s">
        <v>28</v>
      </c>
      <c r="K49" s="36" t="s">
        <v>28</v>
      </c>
      <c r="L49" s="16" t="s">
        <v>28</v>
      </c>
      <c r="M49" s="36" t="s">
        <v>28</v>
      </c>
      <c r="N49" s="16" t="s">
        <v>28</v>
      </c>
      <c r="O49" s="16" t="s">
        <v>28</v>
      </c>
      <c r="P49" s="16" t="s">
        <v>28</v>
      </c>
      <c r="Q49" s="28">
        <v>-0.57899999999999974</v>
      </c>
      <c r="R49" s="52" t="s">
        <v>28</v>
      </c>
      <c r="S49" s="29">
        <v>-20.146137787056361</v>
      </c>
      <c r="T49" s="37" t="s">
        <v>166</v>
      </c>
      <c r="U49" s="15"/>
      <c r="V49" s="15"/>
      <c r="W49" s="15"/>
    </row>
    <row r="50" spans="1:23" ht="36.75" customHeight="1" x14ac:dyDescent="0.2">
      <c r="A50" s="30" t="s">
        <v>65</v>
      </c>
      <c r="B50" s="31" t="s">
        <v>116</v>
      </c>
      <c r="C50" s="31" t="s">
        <v>117</v>
      </c>
      <c r="D50" s="36">
        <f t="shared" si="21"/>
        <v>0.12</v>
      </c>
      <c r="E50" s="18">
        <f t="shared" si="22"/>
        <v>1.9020000000000001</v>
      </c>
      <c r="F50" s="18">
        <f t="shared" si="23"/>
        <v>0.27600000000000002</v>
      </c>
      <c r="G50" s="18">
        <f t="shared" si="19"/>
        <v>1.5940000000000001</v>
      </c>
      <c r="H50" s="16">
        <f>D50-F50</f>
        <v>-0.15600000000000003</v>
      </c>
      <c r="I50" s="16">
        <f t="shared" ref="I50" si="62">E50-G50</f>
        <v>0.30800000000000005</v>
      </c>
      <c r="J50" s="16">
        <v>0.12</v>
      </c>
      <c r="K50" s="36">
        <v>1.9020000000000001</v>
      </c>
      <c r="L50" s="16">
        <v>0.27600000000000002</v>
      </c>
      <c r="M50" s="37">
        <v>1.5940000000000001</v>
      </c>
      <c r="N50" s="16">
        <f t="shared" ref="N50" si="63">H50-L50</f>
        <v>-0.43200000000000005</v>
      </c>
      <c r="O50" s="16">
        <f t="shared" ref="O50" si="64">I50-M50</f>
        <v>-1.286</v>
      </c>
      <c r="P50" s="16">
        <f t="shared" ref="P50" si="65">L50-J50</f>
        <v>0.15600000000000003</v>
      </c>
      <c r="Q50" s="28">
        <f t="shared" ref="Q50" si="66">M50-K50</f>
        <v>-0.30800000000000005</v>
      </c>
      <c r="R50" s="52">
        <f t="shared" ref="R50" si="67">P50/J50*100</f>
        <v>130.00000000000003</v>
      </c>
      <c r="S50" s="29">
        <f t="shared" ref="S50" si="68">Q50/K50*100</f>
        <v>-16.193480546792852</v>
      </c>
      <c r="T50" s="37" t="s">
        <v>169</v>
      </c>
      <c r="U50" s="15"/>
      <c r="V50" s="15"/>
      <c r="W50" s="15"/>
    </row>
    <row r="51" spans="1:23" ht="39" customHeight="1" x14ac:dyDescent="0.2">
      <c r="A51" s="30" t="s">
        <v>65</v>
      </c>
      <c r="B51" s="31" t="s">
        <v>118</v>
      </c>
      <c r="C51" s="31" t="s">
        <v>119</v>
      </c>
      <c r="D51" s="36" t="str">
        <f t="shared" si="21"/>
        <v>нд</v>
      </c>
      <c r="E51" s="18" t="str">
        <f t="shared" si="22"/>
        <v>нд</v>
      </c>
      <c r="F51" s="18" t="str">
        <f t="shared" si="23"/>
        <v>нд</v>
      </c>
      <c r="G51" s="18" t="str">
        <f t="shared" si="19"/>
        <v>нд</v>
      </c>
      <c r="H51" s="16" t="s">
        <v>28</v>
      </c>
      <c r="I51" s="16" t="s">
        <v>28</v>
      </c>
      <c r="J51" s="16" t="s">
        <v>28</v>
      </c>
      <c r="K51" s="36" t="s">
        <v>28</v>
      </c>
      <c r="L51" s="16" t="s">
        <v>28</v>
      </c>
      <c r="M51" s="37" t="s">
        <v>28</v>
      </c>
      <c r="N51" s="16" t="s">
        <v>28</v>
      </c>
      <c r="O51" s="16" t="s">
        <v>28</v>
      </c>
      <c r="P51" s="16" t="s">
        <v>28</v>
      </c>
      <c r="Q51" s="28" t="s">
        <v>28</v>
      </c>
      <c r="R51" s="52" t="s">
        <v>28</v>
      </c>
      <c r="S51" s="29" t="s">
        <v>28</v>
      </c>
      <c r="T51" s="37" t="s">
        <v>166</v>
      </c>
      <c r="U51" s="15"/>
      <c r="V51" s="15"/>
      <c r="W51" s="15"/>
    </row>
    <row r="52" spans="1:23" ht="36.75" customHeight="1" x14ac:dyDescent="0.2">
      <c r="A52" s="30" t="s">
        <v>65</v>
      </c>
      <c r="B52" s="31" t="s">
        <v>120</v>
      </c>
      <c r="C52" s="31" t="s">
        <v>121</v>
      </c>
      <c r="D52" s="36" t="str">
        <f t="shared" si="21"/>
        <v>нд</v>
      </c>
      <c r="E52" s="18" t="str">
        <f t="shared" si="22"/>
        <v>нд</v>
      </c>
      <c r="F52" s="18" t="str">
        <f t="shared" si="23"/>
        <v>нд</v>
      </c>
      <c r="G52" s="18" t="str">
        <f t="shared" si="19"/>
        <v>нд</v>
      </c>
      <c r="H52" s="16" t="s">
        <v>28</v>
      </c>
      <c r="I52" s="16" t="s">
        <v>28</v>
      </c>
      <c r="J52" s="16" t="s">
        <v>28</v>
      </c>
      <c r="K52" s="36" t="s">
        <v>28</v>
      </c>
      <c r="L52" s="16" t="s">
        <v>28</v>
      </c>
      <c r="M52" s="37" t="s">
        <v>28</v>
      </c>
      <c r="N52" s="16" t="s">
        <v>28</v>
      </c>
      <c r="O52" s="16" t="s">
        <v>28</v>
      </c>
      <c r="P52" s="16" t="s">
        <v>28</v>
      </c>
      <c r="Q52" s="28" t="s">
        <v>28</v>
      </c>
      <c r="R52" s="52" t="s">
        <v>28</v>
      </c>
      <c r="S52" s="29" t="s">
        <v>28</v>
      </c>
      <c r="T52" s="37" t="s">
        <v>166</v>
      </c>
      <c r="U52" s="15"/>
      <c r="V52" s="15"/>
      <c r="W52" s="15"/>
    </row>
    <row r="53" spans="1:23" ht="30.75" customHeight="1" x14ac:dyDescent="0.2">
      <c r="A53" s="30" t="s">
        <v>65</v>
      </c>
      <c r="B53" s="31" t="s">
        <v>122</v>
      </c>
      <c r="C53" s="31" t="s">
        <v>123</v>
      </c>
      <c r="D53" s="36" t="s">
        <v>28</v>
      </c>
      <c r="E53" s="36" t="s">
        <v>28</v>
      </c>
      <c r="F53" s="36" t="s">
        <v>28</v>
      </c>
      <c r="G53" s="36" t="s">
        <v>28</v>
      </c>
      <c r="H53" s="36" t="s">
        <v>28</v>
      </c>
      <c r="I53" s="36" t="s">
        <v>28</v>
      </c>
      <c r="J53" s="36" t="s">
        <v>28</v>
      </c>
      <c r="K53" s="36" t="s">
        <v>28</v>
      </c>
      <c r="L53" s="36" t="s">
        <v>28</v>
      </c>
      <c r="M53" s="36" t="s">
        <v>28</v>
      </c>
      <c r="N53" s="36" t="s">
        <v>28</v>
      </c>
      <c r="O53" s="36" t="s">
        <v>28</v>
      </c>
      <c r="P53" s="36" t="s">
        <v>28</v>
      </c>
      <c r="Q53" s="36" t="s">
        <v>28</v>
      </c>
      <c r="R53" s="53" t="s">
        <v>28</v>
      </c>
      <c r="S53" s="53" t="s">
        <v>28</v>
      </c>
      <c r="T53" s="37" t="s">
        <v>166</v>
      </c>
      <c r="U53" s="15"/>
      <c r="V53" s="15"/>
      <c r="W53" s="15"/>
    </row>
    <row r="54" spans="1:23" ht="33.75" customHeight="1" x14ac:dyDescent="0.2">
      <c r="A54" s="30" t="s">
        <v>65</v>
      </c>
      <c r="B54" s="31" t="s">
        <v>124</v>
      </c>
      <c r="C54" s="31" t="s">
        <v>125</v>
      </c>
      <c r="D54" s="36" t="s">
        <v>28</v>
      </c>
      <c r="E54" s="36" t="s">
        <v>28</v>
      </c>
      <c r="F54" s="36" t="s">
        <v>28</v>
      </c>
      <c r="G54" s="36" t="s">
        <v>28</v>
      </c>
      <c r="H54" s="36" t="s">
        <v>28</v>
      </c>
      <c r="I54" s="36" t="s">
        <v>28</v>
      </c>
      <c r="J54" s="36" t="s">
        <v>28</v>
      </c>
      <c r="K54" s="36" t="s">
        <v>28</v>
      </c>
      <c r="L54" s="36" t="s">
        <v>28</v>
      </c>
      <c r="M54" s="36" t="s">
        <v>28</v>
      </c>
      <c r="N54" s="36" t="s">
        <v>28</v>
      </c>
      <c r="O54" s="36" t="s">
        <v>28</v>
      </c>
      <c r="P54" s="36" t="s">
        <v>28</v>
      </c>
      <c r="Q54" s="36" t="s">
        <v>28</v>
      </c>
      <c r="R54" s="53" t="s">
        <v>28</v>
      </c>
      <c r="S54" s="53" t="s">
        <v>28</v>
      </c>
      <c r="T54" s="37" t="s">
        <v>166</v>
      </c>
      <c r="U54" s="15"/>
      <c r="V54" s="15"/>
      <c r="W54" s="15"/>
    </row>
    <row r="55" spans="1:23" ht="22.5" customHeight="1" x14ac:dyDescent="0.2">
      <c r="A55" s="30" t="s">
        <v>65</v>
      </c>
      <c r="B55" s="31" t="s">
        <v>126</v>
      </c>
      <c r="C55" s="31" t="s">
        <v>127</v>
      </c>
      <c r="D55" s="36" t="s">
        <v>28</v>
      </c>
      <c r="E55" s="36" t="s">
        <v>28</v>
      </c>
      <c r="F55" s="36" t="s">
        <v>28</v>
      </c>
      <c r="G55" s="36" t="s">
        <v>28</v>
      </c>
      <c r="H55" s="36" t="s">
        <v>28</v>
      </c>
      <c r="I55" s="36" t="s">
        <v>28</v>
      </c>
      <c r="J55" s="36" t="s">
        <v>28</v>
      </c>
      <c r="K55" s="36" t="s">
        <v>28</v>
      </c>
      <c r="L55" s="36" t="s">
        <v>28</v>
      </c>
      <c r="M55" s="36" t="s">
        <v>28</v>
      </c>
      <c r="N55" s="36" t="s">
        <v>28</v>
      </c>
      <c r="O55" s="36" t="s">
        <v>28</v>
      </c>
      <c r="P55" s="36" t="s">
        <v>28</v>
      </c>
      <c r="Q55" s="36" t="s">
        <v>28</v>
      </c>
      <c r="R55" s="53" t="s">
        <v>28</v>
      </c>
      <c r="S55" s="53" t="s">
        <v>28</v>
      </c>
      <c r="T55" s="37" t="s">
        <v>166</v>
      </c>
      <c r="U55" s="15"/>
      <c r="V55" s="15"/>
      <c r="W55" s="15"/>
    </row>
    <row r="56" spans="1:23" ht="22.5" customHeight="1" x14ac:dyDescent="0.2">
      <c r="A56" s="30" t="s">
        <v>65</v>
      </c>
      <c r="B56" s="32" t="s">
        <v>128</v>
      </c>
      <c r="C56" s="33" t="s">
        <v>129</v>
      </c>
      <c r="D56" s="36" t="s">
        <v>28</v>
      </c>
      <c r="E56" s="36" t="s">
        <v>28</v>
      </c>
      <c r="F56" s="36" t="s">
        <v>28</v>
      </c>
      <c r="G56" s="36" t="s">
        <v>28</v>
      </c>
      <c r="H56" s="36" t="s">
        <v>28</v>
      </c>
      <c r="I56" s="36" t="s">
        <v>28</v>
      </c>
      <c r="J56" s="36" t="s">
        <v>28</v>
      </c>
      <c r="K56" s="36" t="s">
        <v>28</v>
      </c>
      <c r="L56" s="36" t="s">
        <v>28</v>
      </c>
      <c r="M56" s="36" t="s">
        <v>28</v>
      </c>
      <c r="N56" s="36" t="s">
        <v>28</v>
      </c>
      <c r="O56" s="36" t="s">
        <v>28</v>
      </c>
      <c r="P56" s="36" t="s">
        <v>28</v>
      </c>
      <c r="Q56" s="36" t="s">
        <v>28</v>
      </c>
      <c r="R56" s="53" t="s">
        <v>28</v>
      </c>
      <c r="S56" s="53" t="s">
        <v>28</v>
      </c>
      <c r="T56" s="37" t="s">
        <v>166</v>
      </c>
      <c r="U56" s="15"/>
      <c r="V56" s="15"/>
      <c r="W56" s="15"/>
    </row>
    <row r="57" spans="1:23" ht="33.75" customHeight="1" x14ac:dyDescent="0.2">
      <c r="A57" s="30" t="s">
        <v>65</v>
      </c>
      <c r="B57" s="31" t="s">
        <v>130</v>
      </c>
      <c r="C57" s="31" t="s">
        <v>131</v>
      </c>
      <c r="D57" s="36">
        <f t="shared" si="21"/>
        <v>0.153</v>
      </c>
      <c r="E57" s="18">
        <f t="shared" si="22"/>
        <v>1.653</v>
      </c>
      <c r="F57" s="18">
        <f t="shared" si="23"/>
        <v>0.159</v>
      </c>
      <c r="G57" s="18">
        <f t="shared" si="19"/>
        <v>1.9016630000000001</v>
      </c>
      <c r="H57" s="16">
        <f>D57-F57</f>
        <v>-6.0000000000000053E-3</v>
      </c>
      <c r="I57" s="16">
        <f t="shared" ref="I57" si="69">E57-G57</f>
        <v>-0.24866300000000008</v>
      </c>
      <c r="J57" s="16">
        <v>0.153</v>
      </c>
      <c r="K57" s="37">
        <v>1.653</v>
      </c>
      <c r="L57" s="19">
        <v>0.159</v>
      </c>
      <c r="M57" s="37">
        <v>1.9016630000000001</v>
      </c>
      <c r="N57" s="28">
        <f t="shared" ref="N57" si="70">H57-L57</f>
        <v>-0.16500000000000001</v>
      </c>
      <c r="O57" s="28">
        <f t="shared" ref="O57" si="71">I57-M57</f>
        <v>-2.1503260000000002</v>
      </c>
      <c r="P57" s="28">
        <f t="shared" ref="P57" si="72">L57-J57</f>
        <v>6.0000000000000053E-3</v>
      </c>
      <c r="Q57" s="28">
        <f t="shared" ref="Q57" si="73">M57-K57</f>
        <v>0.24866300000000008</v>
      </c>
      <c r="R57" s="29">
        <f t="shared" ref="R57" si="74">P57/J57*100</f>
        <v>3.9215686274509838</v>
      </c>
      <c r="S57" s="29">
        <f t="shared" ref="S57" si="75">Q57/K57*100</f>
        <v>15.043133696309743</v>
      </c>
      <c r="T57" s="37" t="s">
        <v>170</v>
      </c>
      <c r="U57" s="15"/>
      <c r="V57" s="15"/>
      <c r="W57" s="15"/>
    </row>
    <row r="58" spans="1:23" ht="45.75" customHeight="1" x14ac:dyDescent="0.2">
      <c r="A58" s="30" t="s">
        <v>65</v>
      </c>
      <c r="B58" s="31" t="s">
        <v>132</v>
      </c>
      <c r="C58" s="31" t="s">
        <v>133</v>
      </c>
      <c r="D58" s="36">
        <f t="shared" si="21"/>
        <v>0.188</v>
      </c>
      <c r="E58" s="18">
        <f t="shared" si="22"/>
        <v>1.0647199999999999</v>
      </c>
      <c r="F58" s="18">
        <f t="shared" si="23"/>
        <v>8.7999999999999995E-2</v>
      </c>
      <c r="G58" s="18">
        <f t="shared" si="19"/>
        <v>0.65500000000000003</v>
      </c>
      <c r="H58" s="16">
        <f>D58-F58</f>
        <v>0.1</v>
      </c>
      <c r="I58" s="16">
        <f t="shared" ref="I58" si="76">E58-G58</f>
        <v>0.40971999999999986</v>
      </c>
      <c r="J58" s="16">
        <v>0.188</v>
      </c>
      <c r="K58" s="37">
        <v>1.0647199999999999</v>
      </c>
      <c r="L58" s="16">
        <v>8.7999999999999995E-2</v>
      </c>
      <c r="M58" s="37">
        <v>0.65500000000000003</v>
      </c>
      <c r="N58" s="28">
        <f t="shared" ref="N58:O58" si="77">H58-L58</f>
        <v>1.2000000000000011E-2</v>
      </c>
      <c r="O58" s="28">
        <f t="shared" si="77"/>
        <v>-0.24528000000000016</v>
      </c>
      <c r="P58" s="28">
        <f t="shared" ref="P58" si="78">L58-J58</f>
        <v>-0.1</v>
      </c>
      <c r="Q58" s="28">
        <f t="shared" ref="Q58" si="79">M58-K58</f>
        <v>-0.40971999999999986</v>
      </c>
      <c r="R58" s="29">
        <f t="shared" ref="R58:S58" si="80">P58/J58*100</f>
        <v>-53.191489361702125</v>
      </c>
      <c r="S58" s="29">
        <f t="shared" si="80"/>
        <v>-38.481478698624983</v>
      </c>
      <c r="T58" s="37" t="s">
        <v>94</v>
      </c>
      <c r="U58" s="15"/>
      <c r="V58" s="15"/>
      <c r="W58" s="15"/>
    </row>
    <row r="59" spans="1:23" ht="25.5" x14ac:dyDescent="0.2">
      <c r="A59" s="30" t="s">
        <v>65</v>
      </c>
      <c r="B59" s="34" t="s">
        <v>134</v>
      </c>
      <c r="C59" s="33" t="s">
        <v>135</v>
      </c>
      <c r="D59" s="36" t="s">
        <v>28</v>
      </c>
      <c r="E59" s="36" t="s">
        <v>28</v>
      </c>
      <c r="F59" s="36" t="s">
        <v>28</v>
      </c>
      <c r="G59" s="36" t="s">
        <v>28</v>
      </c>
      <c r="H59" s="36" t="s">
        <v>28</v>
      </c>
      <c r="I59" s="36" t="s">
        <v>28</v>
      </c>
      <c r="J59" s="36" t="s">
        <v>28</v>
      </c>
      <c r="K59" s="36" t="s">
        <v>28</v>
      </c>
      <c r="L59" s="36" t="s">
        <v>28</v>
      </c>
      <c r="M59" s="36" t="s">
        <v>28</v>
      </c>
      <c r="N59" s="36" t="s">
        <v>28</v>
      </c>
      <c r="O59" s="36" t="s">
        <v>28</v>
      </c>
      <c r="P59" s="36" t="s">
        <v>28</v>
      </c>
      <c r="Q59" s="36" t="s">
        <v>28</v>
      </c>
      <c r="R59" s="53" t="s">
        <v>28</v>
      </c>
      <c r="S59" s="53" t="s">
        <v>28</v>
      </c>
      <c r="T59" s="37" t="s">
        <v>166</v>
      </c>
      <c r="U59" s="15"/>
      <c r="V59" s="15"/>
      <c r="W59" s="15"/>
    </row>
    <row r="60" spans="1:23" ht="25.5" x14ac:dyDescent="0.2">
      <c r="A60" s="30" t="s">
        <v>65</v>
      </c>
      <c r="B60" s="34" t="s">
        <v>136</v>
      </c>
      <c r="C60" s="33" t="s">
        <v>137</v>
      </c>
      <c r="D60" s="36" t="s">
        <v>28</v>
      </c>
      <c r="E60" s="36" t="s">
        <v>28</v>
      </c>
      <c r="F60" s="36" t="s">
        <v>28</v>
      </c>
      <c r="G60" s="36" t="s">
        <v>28</v>
      </c>
      <c r="H60" s="36" t="s">
        <v>28</v>
      </c>
      <c r="I60" s="36" t="s">
        <v>28</v>
      </c>
      <c r="J60" s="36" t="s">
        <v>28</v>
      </c>
      <c r="K60" s="36" t="s">
        <v>28</v>
      </c>
      <c r="L60" s="36" t="s">
        <v>28</v>
      </c>
      <c r="M60" s="36" t="s">
        <v>28</v>
      </c>
      <c r="N60" s="36" t="s">
        <v>28</v>
      </c>
      <c r="O60" s="36" t="s">
        <v>28</v>
      </c>
      <c r="P60" s="36" t="s">
        <v>28</v>
      </c>
      <c r="Q60" s="36" t="s">
        <v>28</v>
      </c>
      <c r="R60" s="53" t="s">
        <v>28</v>
      </c>
      <c r="S60" s="53" t="s">
        <v>28</v>
      </c>
      <c r="T60" s="37" t="s">
        <v>166</v>
      </c>
      <c r="U60" s="15"/>
      <c r="V60" s="15"/>
      <c r="W60" s="15"/>
    </row>
    <row r="61" spans="1:23" ht="25.5" x14ac:dyDescent="0.2">
      <c r="A61" s="30" t="s">
        <v>65</v>
      </c>
      <c r="B61" s="34" t="s">
        <v>138</v>
      </c>
      <c r="C61" s="33" t="s">
        <v>139</v>
      </c>
      <c r="D61" s="36" t="s">
        <v>28</v>
      </c>
      <c r="E61" s="36" t="s">
        <v>28</v>
      </c>
      <c r="F61" s="36" t="s">
        <v>28</v>
      </c>
      <c r="G61" s="36" t="s">
        <v>28</v>
      </c>
      <c r="H61" s="36" t="s">
        <v>28</v>
      </c>
      <c r="I61" s="36" t="s">
        <v>28</v>
      </c>
      <c r="J61" s="36" t="s">
        <v>28</v>
      </c>
      <c r="K61" s="36" t="s">
        <v>28</v>
      </c>
      <c r="L61" s="36" t="s">
        <v>28</v>
      </c>
      <c r="M61" s="36" t="s">
        <v>28</v>
      </c>
      <c r="N61" s="36" t="s">
        <v>28</v>
      </c>
      <c r="O61" s="36" t="s">
        <v>28</v>
      </c>
      <c r="P61" s="36" t="s">
        <v>28</v>
      </c>
      <c r="Q61" s="36" t="s">
        <v>28</v>
      </c>
      <c r="R61" s="53" t="s">
        <v>28</v>
      </c>
      <c r="S61" s="53" t="s">
        <v>28</v>
      </c>
      <c r="T61" s="37" t="s">
        <v>166</v>
      </c>
      <c r="U61" s="15"/>
      <c r="V61" s="15"/>
      <c r="W61" s="15"/>
    </row>
    <row r="62" spans="1:23" ht="25.5" x14ac:dyDescent="0.2">
      <c r="A62" s="30" t="s">
        <v>65</v>
      </c>
      <c r="B62" s="34" t="s">
        <v>140</v>
      </c>
      <c r="C62" s="33" t="s">
        <v>141</v>
      </c>
      <c r="D62" s="36" t="str">
        <f t="shared" si="21"/>
        <v>нд</v>
      </c>
      <c r="E62" s="18" t="str">
        <f t="shared" si="22"/>
        <v>нд</v>
      </c>
      <c r="F62" s="18" t="str">
        <f t="shared" si="23"/>
        <v>нд</v>
      </c>
      <c r="G62" s="18" t="str">
        <f t="shared" si="19"/>
        <v>нд</v>
      </c>
      <c r="H62" s="16" t="s">
        <v>28</v>
      </c>
      <c r="I62" s="16" t="s">
        <v>28</v>
      </c>
      <c r="J62" s="16" t="s">
        <v>28</v>
      </c>
      <c r="K62" s="36" t="s">
        <v>28</v>
      </c>
      <c r="L62" s="19" t="s">
        <v>28</v>
      </c>
      <c r="M62" s="37" t="s">
        <v>28</v>
      </c>
      <c r="N62" s="37" t="s">
        <v>28</v>
      </c>
      <c r="O62" s="37" t="s">
        <v>28</v>
      </c>
      <c r="P62" s="37" t="s">
        <v>28</v>
      </c>
      <c r="Q62" s="37" t="s">
        <v>28</v>
      </c>
      <c r="R62" s="51" t="s">
        <v>28</v>
      </c>
      <c r="S62" s="51" t="s">
        <v>28</v>
      </c>
      <c r="T62" s="37" t="s">
        <v>166</v>
      </c>
      <c r="U62" s="15"/>
      <c r="V62" s="15"/>
      <c r="W62" s="15"/>
    </row>
    <row r="63" spans="1:23" ht="25.5" x14ac:dyDescent="0.2">
      <c r="A63" s="30" t="s">
        <v>65</v>
      </c>
      <c r="B63" s="34" t="s">
        <v>142</v>
      </c>
      <c r="C63" s="33" t="s">
        <v>143</v>
      </c>
      <c r="D63" s="36" t="str">
        <f t="shared" si="21"/>
        <v>нд</v>
      </c>
      <c r="E63" s="18" t="str">
        <f t="shared" si="22"/>
        <v>нд</v>
      </c>
      <c r="F63" s="18" t="str">
        <f t="shared" si="23"/>
        <v>нд</v>
      </c>
      <c r="G63" s="18" t="str">
        <f t="shared" si="19"/>
        <v>нд</v>
      </c>
      <c r="H63" s="16" t="s">
        <v>28</v>
      </c>
      <c r="I63" s="16" t="s">
        <v>28</v>
      </c>
      <c r="J63" s="16" t="s">
        <v>28</v>
      </c>
      <c r="K63" s="36" t="s">
        <v>28</v>
      </c>
      <c r="L63" s="27" t="s">
        <v>28</v>
      </c>
      <c r="M63" s="37" t="s">
        <v>28</v>
      </c>
      <c r="N63" s="37" t="s">
        <v>28</v>
      </c>
      <c r="O63" s="37" t="s">
        <v>28</v>
      </c>
      <c r="P63" s="37" t="s">
        <v>28</v>
      </c>
      <c r="Q63" s="37" t="s">
        <v>28</v>
      </c>
      <c r="R63" s="51" t="s">
        <v>28</v>
      </c>
      <c r="S63" s="51" t="s">
        <v>28</v>
      </c>
      <c r="T63" s="37" t="s">
        <v>166</v>
      </c>
      <c r="U63" s="15"/>
      <c r="V63" s="15"/>
      <c r="W63" s="15"/>
    </row>
    <row r="64" spans="1:23" ht="25.5" x14ac:dyDescent="0.2">
      <c r="A64" s="30" t="s">
        <v>144</v>
      </c>
      <c r="B64" s="34" t="s">
        <v>68</v>
      </c>
      <c r="C64" s="33" t="s">
        <v>27</v>
      </c>
      <c r="D64" s="36">
        <f>D65+D67</f>
        <v>1.772</v>
      </c>
      <c r="E64" s="36">
        <f t="shared" ref="E64:S64" si="81">E65+E67</f>
        <v>18.039000000000001</v>
      </c>
      <c r="F64" s="36">
        <f t="shared" si="81"/>
        <v>1.8559999999999999</v>
      </c>
      <c r="G64" s="36">
        <f t="shared" si="81"/>
        <v>19.865794999999999</v>
      </c>
      <c r="H64" s="36">
        <f t="shared" si="81"/>
        <v>-8.3999999999999964E-2</v>
      </c>
      <c r="I64" s="49">
        <f t="shared" si="81"/>
        <v>-1.8267949999999991</v>
      </c>
      <c r="J64" s="36">
        <f t="shared" si="81"/>
        <v>1.772</v>
      </c>
      <c r="K64" s="36">
        <f t="shared" si="81"/>
        <v>18.039000000000001</v>
      </c>
      <c r="L64" s="36">
        <f t="shared" si="81"/>
        <v>1.8559999999999999</v>
      </c>
      <c r="M64" s="36">
        <f t="shared" si="81"/>
        <v>19.865794999999999</v>
      </c>
      <c r="N64" s="28">
        <f t="shared" ref="N59:N65" si="82">H64-L64</f>
        <v>-1.94</v>
      </c>
      <c r="O64" s="28">
        <f t="shared" ref="O59:O65" si="83">I64-M64</f>
        <v>-21.692589999999999</v>
      </c>
      <c r="P64" s="28">
        <f t="shared" ref="P59:P65" si="84">L64-J64</f>
        <v>8.3999999999999853E-2</v>
      </c>
      <c r="Q64" s="28">
        <f t="shared" ref="Q59:Q65" si="85">M64-K64</f>
        <v>1.8267949999999971</v>
      </c>
      <c r="R64" s="29">
        <f t="shared" ref="R59:R65" si="86">P64/J64*100</f>
        <v>4.7404063205417524</v>
      </c>
      <c r="S64" s="29">
        <f t="shared" ref="S59:S65" si="87">Q64/K64*100</f>
        <v>10.126919452297782</v>
      </c>
      <c r="T64" s="37" t="s">
        <v>28</v>
      </c>
      <c r="U64" s="15"/>
      <c r="V64" s="15"/>
      <c r="W64" s="15"/>
    </row>
    <row r="65" spans="1:23" ht="39.75" customHeight="1" x14ac:dyDescent="0.2">
      <c r="A65" s="30" t="s">
        <v>67</v>
      </c>
      <c r="B65" s="34" t="s">
        <v>145</v>
      </c>
      <c r="C65" s="33" t="s">
        <v>146</v>
      </c>
      <c r="D65" s="36">
        <f t="shared" si="21"/>
        <v>1.357</v>
      </c>
      <c r="E65" s="18">
        <f t="shared" si="22"/>
        <v>13.649000000000001</v>
      </c>
      <c r="F65" s="18">
        <f t="shared" si="23"/>
        <v>1.361</v>
      </c>
      <c r="G65" s="18">
        <f t="shared" si="19"/>
        <v>14.821</v>
      </c>
      <c r="H65" s="16">
        <f t="shared" ref="H65:I65" si="88">D65-F65</f>
        <v>-4.0000000000000036E-3</v>
      </c>
      <c r="I65" s="16">
        <f t="shared" si="88"/>
        <v>-1.1719999999999988</v>
      </c>
      <c r="J65" s="16">
        <f>J66</f>
        <v>1.357</v>
      </c>
      <c r="K65" s="37">
        <v>13.649000000000001</v>
      </c>
      <c r="L65" s="16">
        <f>L66</f>
        <v>1.361</v>
      </c>
      <c r="M65" s="37">
        <v>14.821</v>
      </c>
      <c r="N65" s="28">
        <f t="shared" si="82"/>
        <v>-1.365</v>
      </c>
      <c r="O65" s="28">
        <f t="shared" si="83"/>
        <v>-15.992999999999999</v>
      </c>
      <c r="P65" s="28">
        <f t="shared" si="84"/>
        <v>4.0000000000000036E-3</v>
      </c>
      <c r="Q65" s="28">
        <f t="shared" si="85"/>
        <v>1.1719999999999988</v>
      </c>
      <c r="R65" s="29">
        <f t="shared" si="86"/>
        <v>0.29476787030213736</v>
      </c>
      <c r="S65" s="29">
        <f t="shared" si="87"/>
        <v>8.5867096490585304</v>
      </c>
      <c r="T65" s="37" t="s">
        <v>28</v>
      </c>
      <c r="U65" s="15"/>
      <c r="V65" s="15"/>
      <c r="W65" s="15"/>
    </row>
    <row r="66" spans="1:23" x14ac:dyDescent="0.2">
      <c r="A66" s="30"/>
      <c r="B66" s="34" t="s">
        <v>147</v>
      </c>
      <c r="C66" s="33" t="s">
        <v>146</v>
      </c>
      <c r="D66" s="36">
        <f t="shared" si="21"/>
        <v>1.357</v>
      </c>
      <c r="E66" s="18">
        <f t="shared" si="22"/>
        <v>13.649000000000001</v>
      </c>
      <c r="F66" s="18">
        <f t="shared" si="23"/>
        <v>1.361</v>
      </c>
      <c r="G66" s="18">
        <f t="shared" si="19"/>
        <v>14.821</v>
      </c>
      <c r="H66" s="16">
        <f t="shared" ref="H66:H76" si="89">D66-F66</f>
        <v>-4.0000000000000036E-3</v>
      </c>
      <c r="I66" s="16">
        <f t="shared" ref="I66:I76" si="90">E66-G66</f>
        <v>-1.1719999999999988</v>
      </c>
      <c r="J66" s="16">
        <v>1.357</v>
      </c>
      <c r="K66" s="37">
        <v>13.649000000000001</v>
      </c>
      <c r="L66" s="16">
        <v>1.361</v>
      </c>
      <c r="M66" s="37">
        <v>14.821</v>
      </c>
      <c r="N66" s="28">
        <f t="shared" ref="N66:N76" si="91">H66-L66</f>
        <v>-1.365</v>
      </c>
      <c r="O66" s="28">
        <f t="shared" ref="O66:O76" si="92">I66-M66</f>
        <v>-15.992999999999999</v>
      </c>
      <c r="P66" s="28">
        <f t="shared" ref="P66:P76" si="93">L66-J66</f>
        <v>4.0000000000000036E-3</v>
      </c>
      <c r="Q66" s="28">
        <f t="shared" ref="Q66:Q76" si="94">M66-K66</f>
        <v>1.1719999999999988</v>
      </c>
      <c r="R66" s="29">
        <f t="shared" ref="R66:R76" si="95">P66/J66*100</f>
        <v>0.29476787030213736</v>
      </c>
      <c r="S66" s="29">
        <f t="shared" ref="S66:S76" si="96">Q66/K66*100</f>
        <v>8.5867096490585304</v>
      </c>
      <c r="T66" s="37" t="s">
        <v>28</v>
      </c>
      <c r="U66" s="15"/>
      <c r="V66" s="15"/>
      <c r="W66" s="15"/>
    </row>
    <row r="67" spans="1:23" ht="29.25" customHeight="1" x14ac:dyDescent="0.2">
      <c r="A67" s="30" t="s">
        <v>148</v>
      </c>
      <c r="B67" s="34" t="s">
        <v>149</v>
      </c>
      <c r="C67" s="33" t="s">
        <v>27</v>
      </c>
      <c r="D67" s="36">
        <f>D68+D69</f>
        <v>0.41500000000000004</v>
      </c>
      <c r="E67" s="36">
        <f t="shared" ref="E67:S67" si="97">E68+E69</f>
        <v>4.3899999999999997</v>
      </c>
      <c r="F67" s="36">
        <f t="shared" si="97"/>
        <v>0.495</v>
      </c>
      <c r="G67" s="36">
        <f t="shared" si="97"/>
        <v>5.0447950000000006</v>
      </c>
      <c r="H67" s="16">
        <f t="shared" si="89"/>
        <v>-7.999999999999996E-2</v>
      </c>
      <c r="I67" s="16">
        <f>I68+I69</f>
        <v>-0.65479500000000024</v>
      </c>
      <c r="J67" s="36">
        <f t="shared" si="97"/>
        <v>0.41500000000000004</v>
      </c>
      <c r="K67" s="36">
        <f t="shared" si="97"/>
        <v>4.3899999999999997</v>
      </c>
      <c r="L67" s="36">
        <f t="shared" si="97"/>
        <v>0.495</v>
      </c>
      <c r="M67" s="36">
        <f t="shared" si="97"/>
        <v>5.0447950000000006</v>
      </c>
      <c r="N67" s="28">
        <f t="shared" si="91"/>
        <v>-0.57499999999999996</v>
      </c>
      <c r="O67" s="28">
        <f t="shared" si="92"/>
        <v>-5.6995900000000006</v>
      </c>
      <c r="P67" s="28">
        <f t="shared" si="93"/>
        <v>7.999999999999996E-2</v>
      </c>
      <c r="Q67" s="28">
        <f t="shared" si="94"/>
        <v>0.6547950000000009</v>
      </c>
      <c r="R67" s="29">
        <f t="shared" si="95"/>
        <v>19.277108433734931</v>
      </c>
      <c r="S67" s="29">
        <f t="shared" si="96"/>
        <v>14.915603644646946</v>
      </c>
      <c r="T67" s="37" t="s">
        <v>84</v>
      </c>
      <c r="U67" s="15"/>
      <c r="V67" s="15"/>
      <c r="W67" s="15"/>
    </row>
    <row r="68" spans="1:23" ht="38.25" x14ac:dyDescent="0.2">
      <c r="A68" s="30" t="s">
        <v>148</v>
      </c>
      <c r="B68" s="34" t="s">
        <v>78</v>
      </c>
      <c r="C68" s="33" t="s">
        <v>80</v>
      </c>
      <c r="D68" s="36">
        <f t="shared" si="21"/>
        <v>9.7000000000000003E-2</v>
      </c>
      <c r="E68" s="18">
        <f t="shared" si="22"/>
        <v>1.32</v>
      </c>
      <c r="F68" s="18">
        <f t="shared" si="23"/>
        <v>0.16400000000000001</v>
      </c>
      <c r="G68" s="18">
        <f t="shared" si="19"/>
        <v>1.798</v>
      </c>
      <c r="H68" s="16">
        <f t="shared" si="89"/>
        <v>-6.7000000000000004E-2</v>
      </c>
      <c r="I68" s="16">
        <f t="shared" si="90"/>
        <v>-0.47799999999999998</v>
      </c>
      <c r="J68" s="17">
        <v>9.7000000000000003E-2</v>
      </c>
      <c r="K68" s="37">
        <v>1.32</v>
      </c>
      <c r="L68" s="19">
        <v>0.16400000000000001</v>
      </c>
      <c r="M68" s="37">
        <v>1.798</v>
      </c>
      <c r="N68" s="28">
        <f t="shared" si="91"/>
        <v>-0.23100000000000001</v>
      </c>
      <c r="O68" s="28">
        <f t="shared" si="92"/>
        <v>-2.2759999999999998</v>
      </c>
      <c r="P68" s="28">
        <f t="shared" si="93"/>
        <v>6.7000000000000004E-2</v>
      </c>
      <c r="Q68" s="28">
        <f t="shared" si="94"/>
        <v>0.47799999999999998</v>
      </c>
      <c r="R68" s="29">
        <f t="shared" si="95"/>
        <v>69.072164948453604</v>
      </c>
      <c r="S68" s="29">
        <f t="shared" si="96"/>
        <v>36.212121212121204</v>
      </c>
      <c r="T68" s="37" t="s">
        <v>84</v>
      </c>
      <c r="U68" s="15"/>
      <c r="V68" s="15"/>
      <c r="W68" s="15"/>
    </row>
    <row r="69" spans="1:23" ht="33.75" customHeight="1" x14ac:dyDescent="0.2">
      <c r="A69" s="30" t="s">
        <v>148</v>
      </c>
      <c r="B69" s="31" t="s">
        <v>79</v>
      </c>
      <c r="C69" s="31" t="s">
        <v>81</v>
      </c>
      <c r="D69" s="36">
        <f t="shared" si="21"/>
        <v>0.318</v>
      </c>
      <c r="E69" s="18">
        <f t="shared" si="22"/>
        <v>3.07</v>
      </c>
      <c r="F69" s="18">
        <f t="shared" si="23"/>
        <v>0.33100000000000002</v>
      </c>
      <c r="G69" s="18">
        <f t="shared" si="19"/>
        <v>3.2467950000000001</v>
      </c>
      <c r="H69" s="16">
        <f t="shared" si="89"/>
        <v>-1.3000000000000012E-2</v>
      </c>
      <c r="I69" s="16">
        <f t="shared" si="90"/>
        <v>-0.17679500000000026</v>
      </c>
      <c r="J69" s="17">
        <v>0.318</v>
      </c>
      <c r="K69" s="37">
        <v>3.07</v>
      </c>
      <c r="L69" s="19">
        <v>0.33100000000000002</v>
      </c>
      <c r="M69" s="37">
        <v>3.2467950000000001</v>
      </c>
      <c r="N69" s="28">
        <f t="shared" si="91"/>
        <v>-0.34400000000000003</v>
      </c>
      <c r="O69" s="28">
        <f t="shared" si="92"/>
        <v>-3.4235900000000004</v>
      </c>
      <c r="P69" s="28">
        <f t="shared" si="93"/>
        <v>1.3000000000000012E-2</v>
      </c>
      <c r="Q69" s="28">
        <f t="shared" si="94"/>
        <v>0.17679500000000026</v>
      </c>
      <c r="R69" s="29">
        <f t="shared" si="95"/>
        <v>4.0880503144654119</v>
      </c>
      <c r="S69" s="29">
        <f t="shared" si="96"/>
        <v>5.7587947882736241</v>
      </c>
      <c r="T69" s="37" t="s">
        <v>28</v>
      </c>
      <c r="U69" s="15"/>
      <c r="V69" s="15"/>
      <c r="W69" s="15"/>
    </row>
    <row r="70" spans="1:23" ht="27" customHeight="1" x14ac:dyDescent="0.2">
      <c r="A70" s="30" t="s">
        <v>150</v>
      </c>
      <c r="B70" s="31" t="s">
        <v>70</v>
      </c>
      <c r="C70" s="31" t="s">
        <v>27</v>
      </c>
      <c r="D70" s="18" t="s">
        <v>28</v>
      </c>
      <c r="E70" s="18" t="s">
        <v>28</v>
      </c>
      <c r="F70" s="18" t="s">
        <v>28</v>
      </c>
      <c r="G70" s="18" t="s">
        <v>28</v>
      </c>
      <c r="H70" s="18" t="s">
        <v>28</v>
      </c>
      <c r="I70" s="18" t="s">
        <v>28</v>
      </c>
      <c r="J70" s="18" t="s">
        <v>28</v>
      </c>
      <c r="K70" s="18" t="s">
        <v>28</v>
      </c>
      <c r="L70" s="18" t="s">
        <v>28</v>
      </c>
      <c r="M70" s="18" t="s">
        <v>28</v>
      </c>
      <c r="N70" s="18" t="s">
        <v>28</v>
      </c>
      <c r="O70" s="18" t="s">
        <v>28</v>
      </c>
      <c r="P70" s="18" t="s">
        <v>28</v>
      </c>
      <c r="Q70" s="18" t="s">
        <v>28</v>
      </c>
      <c r="R70" s="18" t="s">
        <v>28</v>
      </c>
      <c r="S70" s="18" t="s">
        <v>28</v>
      </c>
      <c r="T70" s="37" t="s">
        <v>28</v>
      </c>
      <c r="U70" s="15"/>
      <c r="V70" s="15"/>
      <c r="W70" s="15"/>
    </row>
    <row r="71" spans="1:23" ht="20.25" customHeight="1" x14ac:dyDescent="0.2">
      <c r="A71" s="30" t="s">
        <v>69</v>
      </c>
      <c r="B71" s="31" t="s">
        <v>72</v>
      </c>
      <c r="C71" s="31" t="s">
        <v>27</v>
      </c>
      <c r="D71" s="36" t="str">
        <f t="shared" si="21"/>
        <v>нд</v>
      </c>
      <c r="E71" s="18" t="str">
        <f t="shared" si="22"/>
        <v>нд</v>
      </c>
      <c r="F71" s="18" t="s">
        <v>28</v>
      </c>
      <c r="G71" s="18" t="s">
        <v>28</v>
      </c>
      <c r="H71" s="18" t="s">
        <v>28</v>
      </c>
      <c r="I71" s="18" t="s">
        <v>28</v>
      </c>
      <c r="J71" s="18" t="s">
        <v>28</v>
      </c>
      <c r="K71" s="18" t="s">
        <v>28</v>
      </c>
      <c r="L71" s="18" t="s">
        <v>28</v>
      </c>
      <c r="M71" s="18" t="s">
        <v>28</v>
      </c>
      <c r="N71" s="18" t="s">
        <v>28</v>
      </c>
      <c r="O71" s="18" t="s">
        <v>28</v>
      </c>
      <c r="P71" s="18" t="s">
        <v>28</v>
      </c>
      <c r="Q71" s="18" t="s">
        <v>28</v>
      </c>
      <c r="R71" s="18" t="s">
        <v>28</v>
      </c>
      <c r="S71" s="18" t="s">
        <v>28</v>
      </c>
      <c r="T71" s="37" t="s">
        <v>166</v>
      </c>
      <c r="U71" s="15"/>
      <c r="V71" s="15"/>
      <c r="W71" s="15"/>
    </row>
    <row r="72" spans="1:23" ht="25.5" x14ac:dyDescent="0.2">
      <c r="A72" s="30" t="s">
        <v>71</v>
      </c>
      <c r="B72" s="35" t="s">
        <v>151</v>
      </c>
      <c r="C72" s="30" t="s">
        <v>152</v>
      </c>
      <c r="D72" s="36" t="str">
        <f t="shared" si="21"/>
        <v>нд</v>
      </c>
      <c r="E72" s="18" t="str">
        <f t="shared" si="22"/>
        <v>нд</v>
      </c>
      <c r="F72" s="18" t="s">
        <v>28</v>
      </c>
      <c r="G72" s="18" t="s">
        <v>28</v>
      </c>
      <c r="H72" s="18" t="s">
        <v>28</v>
      </c>
      <c r="I72" s="18" t="s">
        <v>28</v>
      </c>
      <c r="J72" s="18" t="s">
        <v>28</v>
      </c>
      <c r="K72" s="18" t="s">
        <v>28</v>
      </c>
      <c r="L72" s="18" t="s">
        <v>28</v>
      </c>
      <c r="M72" s="18" t="s">
        <v>28</v>
      </c>
      <c r="N72" s="18" t="s">
        <v>28</v>
      </c>
      <c r="O72" s="18" t="s">
        <v>28</v>
      </c>
      <c r="P72" s="18" t="s">
        <v>28</v>
      </c>
      <c r="Q72" s="18" t="s">
        <v>28</v>
      </c>
      <c r="R72" s="18" t="s">
        <v>28</v>
      </c>
      <c r="S72" s="18" t="s">
        <v>28</v>
      </c>
      <c r="T72" s="37" t="s">
        <v>166</v>
      </c>
      <c r="U72" s="15"/>
      <c r="V72" s="15"/>
      <c r="W72" s="15"/>
    </row>
    <row r="73" spans="1:23" ht="25.5" x14ac:dyDescent="0.2">
      <c r="A73" s="30" t="s">
        <v>71</v>
      </c>
      <c r="B73" s="31" t="s">
        <v>153</v>
      </c>
      <c r="C73" s="31" t="s">
        <v>154</v>
      </c>
      <c r="D73" s="36" t="str">
        <f t="shared" si="21"/>
        <v>нд</v>
      </c>
      <c r="E73" s="18" t="str">
        <f t="shared" si="22"/>
        <v>нд</v>
      </c>
      <c r="F73" s="18" t="s">
        <v>28</v>
      </c>
      <c r="G73" s="18" t="s">
        <v>28</v>
      </c>
      <c r="H73" s="18" t="s">
        <v>28</v>
      </c>
      <c r="I73" s="18" t="s">
        <v>28</v>
      </c>
      <c r="J73" s="18" t="s">
        <v>28</v>
      </c>
      <c r="K73" s="18" t="s">
        <v>28</v>
      </c>
      <c r="L73" s="18" t="s">
        <v>28</v>
      </c>
      <c r="M73" s="18" t="s">
        <v>28</v>
      </c>
      <c r="N73" s="18" t="s">
        <v>28</v>
      </c>
      <c r="O73" s="18" t="s">
        <v>28</v>
      </c>
      <c r="P73" s="18" t="s">
        <v>28</v>
      </c>
      <c r="Q73" s="18" t="s">
        <v>28</v>
      </c>
      <c r="R73" s="18" t="s">
        <v>28</v>
      </c>
      <c r="S73" s="18" t="s">
        <v>28</v>
      </c>
      <c r="T73" s="37" t="s">
        <v>166</v>
      </c>
      <c r="U73" s="15"/>
      <c r="V73" s="15"/>
      <c r="W73" s="15"/>
    </row>
    <row r="74" spans="1:23" ht="25.5" x14ac:dyDescent="0.2">
      <c r="A74" s="30" t="s">
        <v>73</v>
      </c>
      <c r="B74" s="31" t="s">
        <v>74</v>
      </c>
      <c r="C74" s="31" t="s">
        <v>27</v>
      </c>
      <c r="D74" s="36">
        <f>D75+D76</f>
        <v>1.198</v>
      </c>
      <c r="E74" s="36">
        <f t="shared" ref="E74:S74" si="98">E75+E76</f>
        <v>6.4009999999999998</v>
      </c>
      <c r="F74" s="36">
        <f t="shared" si="98"/>
        <v>0.63600000000000001</v>
      </c>
      <c r="G74" s="36">
        <f t="shared" si="98"/>
        <v>3.9589999999999996</v>
      </c>
      <c r="H74" s="16">
        <f t="shared" si="89"/>
        <v>0.56199999999999994</v>
      </c>
      <c r="I74" s="16">
        <f t="shared" si="90"/>
        <v>2.4420000000000002</v>
      </c>
      <c r="J74" s="36">
        <f t="shared" si="98"/>
        <v>1.198</v>
      </c>
      <c r="K74" s="36">
        <f t="shared" si="98"/>
        <v>6.4009999999999998</v>
      </c>
      <c r="L74" s="36">
        <f t="shared" si="98"/>
        <v>0.63600000000000001</v>
      </c>
      <c r="M74" s="36">
        <f t="shared" si="98"/>
        <v>3.9589999999999996</v>
      </c>
      <c r="N74" s="28">
        <f t="shared" si="91"/>
        <v>-7.4000000000000066E-2</v>
      </c>
      <c r="O74" s="28">
        <f t="shared" si="92"/>
        <v>-1.5169999999999995</v>
      </c>
      <c r="P74" s="28">
        <f t="shared" si="93"/>
        <v>-0.56199999999999994</v>
      </c>
      <c r="Q74" s="28">
        <f t="shared" si="94"/>
        <v>-2.4420000000000002</v>
      </c>
      <c r="R74" s="29">
        <f t="shared" si="95"/>
        <v>-46.911519198664436</v>
      </c>
      <c r="S74" s="29">
        <f t="shared" si="96"/>
        <v>-38.150289017341045</v>
      </c>
      <c r="T74" s="37" t="s">
        <v>28</v>
      </c>
      <c r="U74" s="15"/>
      <c r="V74" s="15"/>
      <c r="W74" s="15"/>
    </row>
    <row r="75" spans="1:23" ht="33" customHeight="1" x14ac:dyDescent="0.2">
      <c r="A75" s="30" t="s">
        <v>73</v>
      </c>
      <c r="B75" s="31" t="s">
        <v>155</v>
      </c>
      <c r="C75" s="31" t="s">
        <v>85</v>
      </c>
      <c r="D75" s="36">
        <f t="shared" si="21"/>
        <v>0.95399999999999996</v>
      </c>
      <c r="E75" s="18">
        <f t="shared" si="22"/>
        <v>4.1589999999999998</v>
      </c>
      <c r="F75" s="18">
        <f t="shared" si="23"/>
        <v>0.52200000000000002</v>
      </c>
      <c r="G75" s="18">
        <f t="shared" si="19"/>
        <v>2.8689999999999998</v>
      </c>
      <c r="H75" s="16">
        <f t="shared" si="89"/>
        <v>0.43199999999999994</v>
      </c>
      <c r="I75" s="16">
        <f t="shared" si="90"/>
        <v>1.29</v>
      </c>
      <c r="J75" s="16">
        <v>0.95399999999999996</v>
      </c>
      <c r="K75" s="37">
        <v>4.1589999999999998</v>
      </c>
      <c r="L75" s="19">
        <v>0.52200000000000002</v>
      </c>
      <c r="M75" s="37">
        <v>2.8689999999999998</v>
      </c>
      <c r="N75" s="28">
        <f t="shared" si="91"/>
        <v>-9.000000000000008E-2</v>
      </c>
      <c r="O75" s="28">
        <f t="shared" si="92"/>
        <v>-1.5789999999999997</v>
      </c>
      <c r="P75" s="28">
        <f t="shared" si="93"/>
        <v>-0.43199999999999994</v>
      </c>
      <c r="Q75" s="28">
        <f t="shared" si="94"/>
        <v>-1.29</v>
      </c>
      <c r="R75" s="29">
        <f t="shared" si="95"/>
        <v>-45.283018867924525</v>
      </c>
      <c r="S75" s="29">
        <f t="shared" si="96"/>
        <v>-31.017071411396973</v>
      </c>
      <c r="T75" s="37" t="s">
        <v>171</v>
      </c>
      <c r="U75" s="15"/>
      <c r="V75" s="15"/>
      <c r="W75" s="15"/>
    </row>
    <row r="76" spans="1:23" ht="62.25" customHeight="1" x14ac:dyDescent="0.2">
      <c r="A76" s="30" t="s">
        <v>156</v>
      </c>
      <c r="B76" s="31" t="s">
        <v>86</v>
      </c>
      <c r="C76" s="31" t="s">
        <v>157</v>
      </c>
      <c r="D76" s="36">
        <f t="shared" si="21"/>
        <v>0.24399999999999999</v>
      </c>
      <c r="E76" s="18">
        <f t="shared" si="22"/>
        <v>2.242</v>
      </c>
      <c r="F76" s="18">
        <f t="shared" si="23"/>
        <v>0.114</v>
      </c>
      <c r="G76" s="18">
        <f t="shared" si="19"/>
        <v>1.0899999999999999</v>
      </c>
      <c r="H76" s="16">
        <f t="shared" si="89"/>
        <v>0.13</v>
      </c>
      <c r="I76" s="16">
        <f t="shared" si="90"/>
        <v>1.1520000000000001</v>
      </c>
      <c r="J76" s="16">
        <v>0.24399999999999999</v>
      </c>
      <c r="K76" s="37">
        <v>2.242</v>
      </c>
      <c r="L76" s="19">
        <v>0.114</v>
      </c>
      <c r="M76" s="37">
        <v>1.0899999999999999</v>
      </c>
      <c r="N76" s="28">
        <f t="shared" si="91"/>
        <v>1.6E-2</v>
      </c>
      <c r="O76" s="28">
        <f t="shared" si="92"/>
        <v>6.2000000000000277E-2</v>
      </c>
      <c r="P76" s="28">
        <f t="shared" si="93"/>
        <v>-0.13</v>
      </c>
      <c r="Q76" s="28">
        <f t="shared" si="94"/>
        <v>-1.1520000000000001</v>
      </c>
      <c r="R76" s="29">
        <f t="shared" si="95"/>
        <v>-53.278688524590166</v>
      </c>
      <c r="S76" s="29">
        <f t="shared" si="96"/>
        <v>-51.382694023193586</v>
      </c>
      <c r="T76" s="37" t="s">
        <v>172</v>
      </c>
      <c r="U76" s="15"/>
      <c r="V76" s="15"/>
      <c r="W76" s="15"/>
    </row>
    <row r="77" spans="1:23" ht="27" customHeight="1" x14ac:dyDescent="0.2">
      <c r="A77" s="30" t="s">
        <v>75</v>
      </c>
      <c r="B77" s="31" t="s">
        <v>76</v>
      </c>
      <c r="C77" s="31" t="s">
        <v>27</v>
      </c>
      <c r="D77" s="36" t="s">
        <v>28</v>
      </c>
      <c r="E77" s="18" t="str">
        <f t="shared" ref="E19:E80" si="99">K77</f>
        <v>нд</v>
      </c>
      <c r="F77" s="16" t="s">
        <v>28</v>
      </c>
      <c r="G77" s="18" t="str">
        <f t="shared" si="19"/>
        <v>нд</v>
      </c>
      <c r="H77" s="16" t="s">
        <v>28</v>
      </c>
      <c r="I77" s="16" t="s">
        <v>28</v>
      </c>
      <c r="J77" s="16" t="s">
        <v>28</v>
      </c>
      <c r="K77" s="36" t="s">
        <v>28</v>
      </c>
      <c r="L77" s="16" t="s">
        <v>28</v>
      </c>
      <c r="M77" s="37" t="s">
        <v>28</v>
      </c>
      <c r="N77" s="16" t="s">
        <v>28</v>
      </c>
      <c r="O77" s="16" t="s">
        <v>28</v>
      </c>
      <c r="P77" s="16" t="s">
        <v>28</v>
      </c>
      <c r="Q77" s="16" t="s">
        <v>28</v>
      </c>
      <c r="R77" s="52" t="s">
        <v>28</v>
      </c>
      <c r="S77" s="52" t="s">
        <v>28</v>
      </c>
      <c r="T77" s="37" t="s">
        <v>166</v>
      </c>
      <c r="U77" s="15"/>
      <c r="V77" s="15"/>
      <c r="W77" s="15"/>
    </row>
    <row r="78" spans="1:23" ht="27.75" customHeight="1" x14ac:dyDescent="0.2">
      <c r="A78" s="30" t="s">
        <v>75</v>
      </c>
      <c r="B78" s="31" t="s">
        <v>87</v>
      </c>
      <c r="C78" s="31" t="s">
        <v>88</v>
      </c>
      <c r="D78" s="38" t="s">
        <v>28</v>
      </c>
      <c r="E78" s="18" t="str">
        <f t="shared" si="99"/>
        <v>нд</v>
      </c>
      <c r="F78" s="16" t="s">
        <v>28</v>
      </c>
      <c r="G78" s="18" t="str">
        <f t="shared" si="19"/>
        <v>нд</v>
      </c>
      <c r="H78" s="16" t="s">
        <v>28</v>
      </c>
      <c r="I78" s="16" t="s">
        <v>28</v>
      </c>
      <c r="J78" s="16" t="s">
        <v>28</v>
      </c>
      <c r="K78" s="36" t="s">
        <v>28</v>
      </c>
      <c r="L78" s="16" t="s">
        <v>28</v>
      </c>
      <c r="M78" s="38" t="s">
        <v>28</v>
      </c>
      <c r="N78" s="16" t="s">
        <v>28</v>
      </c>
      <c r="O78" s="16" t="s">
        <v>28</v>
      </c>
      <c r="P78" s="16" t="s">
        <v>28</v>
      </c>
      <c r="Q78" s="16" t="s">
        <v>28</v>
      </c>
      <c r="R78" s="52" t="s">
        <v>28</v>
      </c>
      <c r="S78" s="52" t="s">
        <v>28</v>
      </c>
      <c r="T78" s="37" t="s">
        <v>166</v>
      </c>
      <c r="U78" s="15"/>
      <c r="V78" s="15"/>
      <c r="W78" s="15"/>
    </row>
    <row r="79" spans="1:23" ht="20.25" customHeight="1" x14ac:dyDescent="0.2">
      <c r="A79" s="30" t="s">
        <v>75</v>
      </c>
      <c r="B79" s="31" t="s">
        <v>89</v>
      </c>
      <c r="C79" s="31" t="s">
        <v>90</v>
      </c>
      <c r="D79" s="38" t="s">
        <v>28</v>
      </c>
      <c r="E79" s="18" t="str">
        <f t="shared" si="99"/>
        <v>нд</v>
      </c>
      <c r="F79" s="16" t="s">
        <v>28</v>
      </c>
      <c r="G79" s="18" t="str">
        <f t="shared" si="19"/>
        <v>нд</v>
      </c>
      <c r="H79" s="16" t="s">
        <v>28</v>
      </c>
      <c r="I79" s="16" t="s">
        <v>28</v>
      </c>
      <c r="J79" s="16" t="s">
        <v>28</v>
      </c>
      <c r="K79" s="36" t="s">
        <v>28</v>
      </c>
      <c r="L79" s="16" t="s">
        <v>28</v>
      </c>
      <c r="M79" s="38" t="s">
        <v>28</v>
      </c>
      <c r="N79" s="16" t="s">
        <v>28</v>
      </c>
      <c r="O79" s="16" t="s">
        <v>28</v>
      </c>
      <c r="P79" s="16" t="s">
        <v>28</v>
      </c>
      <c r="Q79" s="16" t="s">
        <v>28</v>
      </c>
      <c r="R79" s="52" t="s">
        <v>28</v>
      </c>
      <c r="S79" s="52" t="s">
        <v>28</v>
      </c>
      <c r="T79" s="37" t="s">
        <v>166</v>
      </c>
      <c r="U79" s="15"/>
      <c r="V79" s="15"/>
      <c r="W79" s="15"/>
    </row>
    <row r="80" spans="1:23" ht="20.25" customHeight="1" x14ac:dyDescent="0.2">
      <c r="A80" s="30" t="s">
        <v>75</v>
      </c>
      <c r="B80" s="31" t="s">
        <v>158</v>
      </c>
      <c r="C80" s="31" t="s">
        <v>159</v>
      </c>
      <c r="D80" s="38" t="s">
        <v>28</v>
      </c>
      <c r="E80" s="18" t="str">
        <f t="shared" si="99"/>
        <v>нд</v>
      </c>
      <c r="F80" s="16" t="s">
        <v>28</v>
      </c>
      <c r="G80" s="18" t="str">
        <f t="shared" si="19"/>
        <v>нд</v>
      </c>
      <c r="H80" s="16" t="s">
        <v>28</v>
      </c>
      <c r="I80" s="16" t="s">
        <v>28</v>
      </c>
      <c r="J80" s="16" t="s">
        <v>28</v>
      </c>
      <c r="K80" s="36" t="s">
        <v>28</v>
      </c>
      <c r="L80" s="16" t="s">
        <v>28</v>
      </c>
      <c r="M80" s="38" t="s">
        <v>28</v>
      </c>
      <c r="N80" s="16" t="s">
        <v>28</v>
      </c>
      <c r="O80" s="16" t="s">
        <v>28</v>
      </c>
      <c r="P80" s="16" t="s">
        <v>28</v>
      </c>
      <c r="Q80" s="16" t="s">
        <v>28</v>
      </c>
      <c r="R80" s="52" t="s">
        <v>28</v>
      </c>
      <c r="S80" s="52" t="s">
        <v>28</v>
      </c>
      <c r="T80" s="37" t="s">
        <v>166</v>
      </c>
      <c r="U80" s="15"/>
      <c r="V80" s="15"/>
      <c r="W80" s="15"/>
    </row>
  </sheetData>
  <mergeCells count="23">
    <mergeCell ref="T14:T16"/>
    <mergeCell ref="J15:K15"/>
    <mergeCell ref="L15:M15"/>
    <mergeCell ref="P15:Q15"/>
    <mergeCell ref="R15:S15"/>
    <mergeCell ref="I9:J9"/>
    <mergeCell ref="H11:P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N14:O15"/>
    <mergeCell ref="P14:S14"/>
    <mergeCell ref="Q2:T2"/>
    <mergeCell ref="A3:T3"/>
    <mergeCell ref="H4:I4"/>
    <mergeCell ref="G6:N6"/>
    <mergeCell ref="G7:N7"/>
  </mergeCells>
  <pageMargins left="0" right="0" top="0" bottom="0" header="0" footer="0"/>
  <pageSetup paperSize="9" scale="61" firstPageNumber="0" fitToHeight="0" orientation="landscape" r:id="rId1"/>
  <headerFooter>
    <oddHeader>&amp;R&amp;"Times New Roman,Обычный"&amp;7Подготовлено с использованием системы 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Ф.2</vt:lpstr>
      <vt:lpstr>Ф.2!Область_печати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ведущий_инженер</cp:lastModifiedBy>
  <cp:revision>55</cp:revision>
  <cp:lastPrinted>2025-02-13T06:15:52Z</cp:lastPrinted>
  <dcterms:created xsi:type="dcterms:W3CDTF">2019-03-26T10:24:07Z</dcterms:created>
  <dcterms:modified xsi:type="dcterms:W3CDTF">2025-02-13T09:05:46Z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